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725" yWindow="-15" windowWidth="9675" windowHeight="8010" firstSheet="10" activeTab="10"/>
  </bookViews>
  <sheets>
    <sheet name="01.08.23" sheetId="1" r:id="rId1"/>
    <sheet name="02.08.23" sheetId="2" r:id="rId2"/>
    <sheet name="03.08.23" sheetId="3" r:id="rId3"/>
    <sheet name="04.08.23" sheetId="4" r:id="rId4"/>
    <sheet name="05.08.23" sheetId="5" r:id="rId5"/>
    <sheet name="06.08.23" sheetId="6" r:id="rId6"/>
    <sheet name="07.08.23" sheetId="7" r:id="rId7"/>
    <sheet name="08.08.23" sheetId="8" r:id="rId8"/>
    <sheet name="09.08.23" sheetId="9" r:id="rId9"/>
    <sheet name="10.08.23" sheetId="10" r:id="rId10"/>
    <sheet name="11.08.23" sheetId="11" r:id="rId11"/>
    <sheet name="12.08.23" sheetId="12" r:id="rId12"/>
    <sheet name="13.08.23" sheetId="13" r:id="rId13"/>
    <sheet name="14.08.23" sheetId="14" r:id="rId14"/>
    <sheet name="15.08.23" sheetId="15" r:id="rId15"/>
    <sheet name="16.08.23" sheetId="16" r:id="rId16"/>
    <sheet name="17.08.23" sheetId="17" r:id="rId17"/>
    <sheet name="18.08.23" sheetId="18" r:id="rId18"/>
    <sheet name="19.08.23" sheetId="19" r:id="rId19"/>
    <sheet name="20.08.23" sheetId="20" r:id="rId20"/>
    <sheet name="21.08.23" sheetId="21" r:id="rId21"/>
    <sheet name="22.08.23" sheetId="22" r:id="rId22"/>
    <sheet name="23.08.23" sheetId="23" r:id="rId23"/>
    <sheet name="24.05.23" sheetId="24" r:id="rId24"/>
    <sheet name="25.08.23" sheetId="25" r:id="rId25"/>
    <sheet name="26.08.2023" sheetId="26" r:id="rId26"/>
    <sheet name="27.08.23" sheetId="27" r:id="rId27"/>
    <sheet name="28.08.23" sheetId="28" r:id="rId28"/>
    <sheet name="29.08.23" sheetId="29" r:id="rId29"/>
    <sheet name="30.08.23" sheetId="30" r:id="rId30"/>
    <sheet name="31.08.23" sheetId="31" r:id="rId31"/>
    <sheet name="Sayfa6" sheetId="32" r:id="rId32"/>
    <sheet name="Sayfa7" sheetId="33" r:id="rId33"/>
  </sheets>
  <definedNames>
    <definedName name="_xlnm.Print_Area" localSheetId="0">'01.08.23'!$A$58:$N$88</definedName>
    <definedName name="_xlnm.Print_Area" localSheetId="1">'02.08.23'!$A$58:$N$88</definedName>
    <definedName name="_xlnm.Print_Area" localSheetId="2">'03.08.23'!$A$58:$N$88</definedName>
    <definedName name="_xlnm.Print_Area" localSheetId="3">'04.08.23'!$A$58:$N$88</definedName>
    <definedName name="_xlnm.Print_Area" localSheetId="4">'05.08.23'!$A$58:$N$88</definedName>
    <definedName name="_xlnm.Print_Area" localSheetId="5">'06.08.23'!$A$58:$N$88</definedName>
    <definedName name="_xlnm.Print_Area" localSheetId="6">'07.08.23'!$A$58:$N$88</definedName>
    <definedName name="_xlnm.Print_Area" localSheetId="7">'08.08.23'!$A$58:$N$88</definedName>
    <definedName name="_xlnm.Print_Area" localSheetId="8">'09.08.23'!$A$58:$N$88</definedName>
    <definedName name="_xlnm.Print_Area" localSheetId="9">'10.08.23'!$A$58:$N$86</definedName>
    <definedName name="_xlnm.Print_Area" localSheetId="10">'11.08.23'!$A$58:$N$88</definedName>
    <definedName name="_xlnm.Print_Area" localSheetId="11">'12.08.23'!$A$58:$N$88</definedName>
    <definedName name="_xlnm.Print_Area" localSheetId="12">'13.08.23'!$A$58:$N$88</definedName>
    <definedName name="_xlnm.Print_Area" localSheetId="13">'14.08.23'!$A$58:$N$88</definedName>
    <definedName name="_xlnm.Print_Area" localSheetId="14">'15.08.23'!$A$58:$N$88</definedName>
    <definedName name="_xlnm.Print_Area" localSheetId="15">'16.08.23'!$A$58:$N$88</definedName>
    <definedName name="_xlnm.Print_Area" localSheetId="16">'17.08.23'!$A$58:$N$88</definedName>
    <definedName name="_xlnm.Print_Area" localSheetId="17">'18.08.23'!$A$58:$N$88</definedName>
    <definedName name="_xlnm.Print_Area" localSheetId="18">'19.08.23'!$A$58:$N$88</definedName>
    <definedName name="_xlnm.Print_Area" localSheetId="19">'20.08.23'!$A$58:$N$88</definedName>
    <definedName name="_xlnm.Print_Area" localSheetId="20">'21.08.23'!$A$58:$N$88</definedName>
    <definedName name="_xlnm.Print_Area" localSheetId="21">'22.08.23'!$A$58:$N$88</definedName>
    <definedName name="_xlnm.Print_Area" localSheetId="22">'23.08.23'!$A$58:$N$88</definedName>
    <definedName name="_xlnm.Print_Area" localSheetId="23">'24.05.23'!$A$58:$N$88</definedName>
    <definedName name="_xlnm.Print_Area" localSheetId="24">'25.08.23'!$A$58:$N$88</definedName>
    <definedName name="_xlnm.Print_Area" localSheetId="25">'26.08.2023'!$A$58:$N$88</definedName>
    <definedName name="_xlnm.Print_Area" localSheetId="26">'27.08.23'!$A$58:$N$88</definedName>
    <definedName name="_xlnm.Print_Area" localSheetId="27">'28.08.23'!$A$58:$N$88</definedName>
    <definedName name="_xlnm.Print_Area" localSheetId="28">'29.08.23'!$A$58:$N$88</definedName>
    <definedName name="_xlnm.Print_Area" localSheetId="29">'30.08.23'!$A$58:$N$88</definedName>
    <definedName name="_xlnm.Print_Area" localSheetId="30">'31.08.23'!$A$58:$N$88</definedName>
  </definedNames>
  <calcPr calcId="124519"/>
</workbook>
</file>

<file path=xl/calcChain.xml><?xml version="1.0" encoding="utf-8"?>
<calcChain xmlns="http://schemas.openxmlformats.org/spreadsheetml/2006/main">
  <c r="A88" i="2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2"/>
  <c r="I86"/>
  <c r="I88" s="1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B64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58" s="1"/>
  <c r="B61" s="1"/>
  <c r="A88" i="33"/>
  <c r="I86"/>
  <c r="I88" s="1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58" s="1"/>
  <c r="B61" s="1"/>
  <c r="A88" i="27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L46" i="20"/>
  <c r="L44"/>
  <c r="L46" i="19"/>
  <c r="L44"/>
  <c r="I88" i="31" l="1"/>
  <c r="B58"/>
  <c r="B61" s="1"/>
  <c r="B64"/>
  <c r="I88" i="30"/>
  <c r="B64"/>
  <c r="B58"/>
  <c r="B61" s="1"/>
  <c r="I88" i="29"/>
  <c r="B58"/>
  <c r="B61" s="1"/>
  <c r="B64"/>
  <c r="I88" i="28"/>
  <c r="B58"/>
  <c r="B61" s="1"/>
  <c r="B64"/>
  <c r="I88" i="27"/>
  <c r="B58"/>
  <c r="B61" s="1"/>
  <c r="B64"/>
  <c r="B64" i="33"/>
  <c r="B51" i="27"/>
  <c r="B63" s="1"/>
  <c r="B66" s="1"/>
  <c r="B51" i="33"/>
  <c r="B63" s="1"/>
  <c r="B66" s="1"/>
  <c r="B68" s="1"/>
  <c r="B51" i="32"/>
  <c r="B63" s="1"/>
  <c r="B66" s="1"/>
  <c r="B68" s="1"/>
  <c r="B51" i="31"/>
  <c r="B63" s="1"/>
  <c r="B51" i="30"/>
  <c r="B63" s="1"/>
  <c r="B66" s="1"/>
  <c r="B51" i="29"/>
  <c r="B63" s="1"/>
  <c r="B51" i="28"/>
  <c r="B63" s="1"/>
  <c r="L46" i="18"/>
  <c r="L44"/>
  <c r="B66" i="31" l="1"/>
  <c r="B68" s="1"/>
  <c r="B68" i="30"/>
  <c r="B66" i="29"/>
  <c r="B68" s="1"/>
  <c r="B66" i="28"/>
  <c r="B68" s="1"/>
  <c r="B68" i="27"/>
  <c r="A88" i="2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2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3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4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58" s="1"/>
  <c r="B61" s="1"/>
  <c r="A88" i="26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0"/>
  <c r="I86"/>
  <c r="I76"/>
  <c r="I75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L46" i="16"/>
  <c r="L44"/>
  <c r="B64" i="26" l="1"/>
  <c r="B58"/>
  <c r="B61" s="1"/>
  <c r="B58" i="24"/>
  <c r="B61" s="1"/>
  <c r="B64"/>
  <c r="B58" i="23"/>
  <c r="B61" s="1"/>
  <c r="I88" i="26"/>
  <c r="I88" i="24"/>
  <c r="I88" i="25"/>
  <c r="I88" i="23"/>
  <c r="I88" i="22"/>
  <c r="B58"/>
  <c r="B61" s="1"/>
  <c r="B64"/>
  <c r="I88" i="21"/>
  <c r="B58"/>
  <c r="B61" s="1"/>
  <c r="I88" i="20"/>
  <c r="B58"/>
  <c r="B61" s="1"/>
  <c r="B64"/>
  <c r="B64" i="25"/>
  <c r="B64" i="23"/>
  <c r="B64" i="21"/>
  <c r="B51" i="20"/>
  <c r="B63" s="1"/>
  <c r="B66" s="1"/>
  <c r="B51" i="26"/>
  <c r="B63" s="1"/>
  <c r="B51" i="25"/>
  <c r="B63" s="1"/>
  <c r="B51" i="24"/>
  <c r="B63" s="1"/>
  <c r="B66" s="1"/>
  <c r="B51" i="23"/>
  <c r="B63" s="1"/>
  <c r="B66" s="1"/>
  <c r="B68" s="1"/>
  <c r="B51" i="22"/>
  <c r="B63" s="1"/>
  <c r="B66" s="1"/>
  <c r="B51" i="21"/>
  <c r="B63" s="1"/>
  <c r="A88" i="1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6"/>
  <c r="I86"/>
  <c r="I76"/>
  <c r="I75" s="1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8"/>
  <c r="I86"/>
  <c r="I76"/>
  <c r="I75" s="1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9"/>
  <c r="I86"/>
  <c r="I76"/>
  <c r="I75" s="1"/>
  <c r="B72"/>
  <c r="I59"/>
  <c r="B59"/>
  <c r="M46"/>
  <c r="M56" s="1"/>
  <c r="L56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5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66" i="26" l="1"/>
  <c r="B68" s="1"/>
  <c r="B68" i="24"/>
  <c r="B68" i="22"/>
  <c r="B66" i="21"/>
  <c r="B68" s="1"/>
  <c r="B68" i="20"/>
  <c r="B64" i="19"/>
  <c r="B58" i="18"/>
  <c r="B61" s="1"/>
  <c r="B66" i="25"/>
  <c r="B68" s="1"/>
  <c r="B58" i="19"/>
  <c r="B61" s="1"/>
  <c r="I88" i="17"/>
  <c r="I88" i="18"/>
  <c r="B64" i="17"/>
  <c r="I88" i="19"/>
  <c r="B58" i="17"/>
  <c r="B61" s="1"/>
  <c r="B58" i="16"/>
  <c r="B61" s="1"/>
  <c r="B64"/>
  <c r="B64" i="18"/>
  <c r="I88" i="16"/>
  <c r="I88" i="15"/>
  <c r="B58"/>
  <c r="B61" s="1"/>
  <c r="B64"/>
  <c r="B58" i="14"/>
  <c r="B61" s="1"/>
  <c r="B64"/>
  <c r="I88"/>
  <c r="B51"/>
  <c r="B63" s="1"/>
  <c r="B51" i="19"/>
  <c r="B63" s="1"/>
  <c r="B66" s="1"/>
  <c r="B51" i="18"/>
  <c r="B63" s="1"/>
  <c r="B51" i="17"/>
  <c r="B63" s="1"/>
  <c r="B66" s="1"/>
  <c r="B68" s="1"/>
  <c r="B51" i="16"/>
  <c r="B63" s="1"/>
  <c r="B51" i="15"/>
  <c r="B63" s="1"/>
  <c r="B68" i="19" l="1"/>
  <c r="B66" i="14"/>
  <c r="B66" i="16"/>
  <c r="B68" s="1"/>
  <c r="B66" i="18"/>
  <c r="B68" s="1"/>
  <c r="B66" i="15"/>
  <c r="B68" s="1"/>
  <c r="B68" i="14"/>
  <c r="A88" i="1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4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B58" i="13" l="1"/>
  <c r="B61" s="1"/>
  <c r="B64"/>
  <c r="I88"/>
  <c r="B58" i="12"/>
  <c r="B61" s="1"/>
  <c r="B64"/>
  <c r="I88"/>
  <c r="I88" i="5"/>
  <c r="B58" i="11"/>
  <c r="B61" s="1"/>
  <c r="B64"/>
  <c r="B58" i="10"/>
  <c r="B61" s="1"/>
  <c r="I88"/>
  <c r="I88" i="9"/>
  <c r="B58"/>
  <c r="B61" s="1"/>
  <c r="B64"/>
  <c r="B58" i="8"/>
  <c r="B61" s="1"/>
  <c r="B64"/>
  <c r="B64" i="10"/>
  <c r="I88" i="11"/>
  <c r="B51" i="10"/>
  <c r="B63" s="1"/>
  <c r="B66" s="1"/>
  <c r="B51" i="13"/>
  <c r="B63" s="1"/>
  <c r="B66" s="1"/>
  <c r="B51" i="12"/>
  <c r="B63" s="1"/>
  <c r="B66" s="1"/>
  <c r="B51" i="11"/>
  <c r="B63" s="1"/>
  <c r="B51" i="9"/>
  <c r="B63" s="1"/>
  <c r="B64" i="6"/>
  <c r="B58"/>
  <c r="B61" s="1"/>
  <c r="I88"/>
  <c r="B58" i="5"/>
  <c r="B61" s="1"/>
  <c r="B64"/>
  <c r="I88" i="8"/>
  <c r="B58" i="7"/>
  <c r="B61" s="1"/>
  <c r="I88"/>
  <c r="B58" i="4"/>
  <c r="B61" s="1"/>
  <c r="I88"/>
  <c r="I88" i="3"/>
  <c r="B58"/>
  <c r="B61" s="1"/>
  <c r="B64"/>
  <c r="B64" i="4"/>
  <c r="B64" i="7"/>
  <c r="B51" i="4"/>
  <c r="B63" s="1"/>
  <c r="B66" s="1"/>
  <c r="B51" i="8"/>
  <c r="B63" s="1"/>
  <c r="B66" s="1"/>
  <c r="B68" s="1"/>
  <c r="B51" i="7"/>
  <c r="B63" s="1"/>
  <c r="B51" i="6"/>
  <c r="B63" s="1"/>
  <c r="B51" i="5"/>
  <c r="B63" s="1"/>
  <c r="I88" i="2"/>
  <c r="B58"/>
  <c r="B61" s="1"/>
  <c r="B64"/>
  <c r="B58" i="1"/>
  <c r="B61" s="1"/>
  <c r="B64"/>
  <c r="B51" i="3"/>
  <c r="B63" s="1"/>
  <c r="B51" i="2"/>
  <c r="B63" s="1"/>
  <c r="I88" i="1"/>
  <c r="B51"/>
  <c r="B63" s="1"/>
  <c r="B66" i="6" l="1"/>
  <c r="B68" s="1"/>
  <c r="B66" i="1"/>
  <c r="B68" s="1"/>
  <c r="B66" i="2"/>
  <c r="B68" s="1"/>
  <c r="B68" i="13"/>
  <c r="B68" i="12"/>
  <c r="B68" i="10"/>
  <c r="B66" i="11"/>
  <c r="B68" s="1"/>
  <c r="B66" i="9"/>
  <c r="B68" s="1"/>
  <c r="B66" i="5"/>
  <c r="B68" s="1"/>
  <c r="B68" i="4"/>
  <c r="B66" i="3"/>
  <c r="B68" s="1"/>
  <c r="B66" i="7"/>
  <c r="B68" s="1"/>
</calcChain>
</file>

<file path=xl/sharedStrings.xml><?xml version="1.0" encoding="utf-8"?>
<sst xmlns="http://schemas.openxmlformats.org/spreadsheetml/2006/main" count="4685" uniqueCount="146">
  <si>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</si>
  <si>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</si>
  <si>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</si>
  <si>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</si>
  <si>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</si>
  <si>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</si>
  <si>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</si>
  <si>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</si>
  <si>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</si>
  <si>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</si>
  <si>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</si>
  <si>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</si>
  <si>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</si>
  <si>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</si>
  <si>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</si>
  <si>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</si>
  <si>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</si>
  <si>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</si>
  <si>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</si>
  <si>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</si>
  <si>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</si>
  <si>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AYHAN DEMİRAY</t>
  </si>
  <si>
    <t>ŞERİFE BAYKAL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</si>
  <si>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</si>
  <si>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</si>
  <si>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</si>
  <si>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</si>
  <si>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</si>
  <si>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</si>
  <si>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</si>
  <si>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</si>
  <si>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</si>
  <si>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</si>
  <si>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</si>
  <si>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</si>
  <si>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</si>
  <si>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</si>
  <si>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</si>
  <si>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</si>
  <si>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</si>
  <si>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ERDOĞAN SOYLU</t>
  </si>
  <si>
    <t>DURMUŞ TATLI</t>
  </si>
  <si>
    <t>YAHYA UZ</t>
  </si>
  <si>
    <t>MUSTAFA USER</t>
  </si>
  <si>
    <t>NEJAT KAŞNAK</t>
  </si>
  <si>
    <t>RESUL SEYHAN</t>
  </si>
  <si>
    <t>SELAMİ EVSER</t>
  </si>
  <si>
    <t>HÜSEYİN AYLAÇ</t>
  </si>
  <si>
    <t>EROL KILIÇARSLAN</t>
  </si>
  <si>
    <t>AHMET ERNAZCI</t>
  </si>
  <si>
    <t>OSMAN AKBEL</t>
  </si>
  <si>
    <t>METİN GÜNAY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</si>
  <si>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</si>
  <si>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</si>
  <si>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</si>
  <si>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</si>
  <si>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</si>
  <si>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</si>
  <si>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</si>
  <si>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</si>
  <si>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</si>
  <si>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</si>
  <si>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</si>
  <si>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</si>
  <si>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</si>
  <si>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</si>
  <si>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</si>
  <si>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</si>
  <si>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</si>
  <si>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</si>
  <si>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</si>
  <si>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</si>
  <si>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</si>
  <si>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</si>
  <si>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</si>
  <si>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</si>
  <si>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</si>
  <si>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</si>
  <si>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</si>
  <si>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</si>
  <si>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</si>
  <si>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</si>
  <si>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</si>
  <si>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</si>
  <si>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</si>
  <si>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</si>
  <si>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</si>
  <si>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</si>
  <si>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</si>
  <si>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</si>
  <si>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</si>
  <si>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</si>
  <si>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</si>
  <si>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</si>
  <si>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</si>
  <si>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</si>
  <si>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</si>
  <si>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</si>
  <si>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</si>
  <si>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</si>
  <si>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</si>
  <si>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</si>
  <si>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</si>
  <si>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</si>
  <si>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</si>
  <si>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01.08.2023 SALI</t>
  </si>
  <si>
    <t>SALI</t>
  </si>
  <si>
    <t>02.08.2023 ÇARŞAMBA</t>
  </si>
  <si>
    <t>ÇARŞAMBA</t>
  </si>
  <si>
    <t>03.08.2023 PERŞEMBE</t>
  </si>
  <si>
    <t>PERŞEMBE</t>
  </si>
  <si>
    <t>06.08.2023 PAZAR</t>
  </si>
  <si>
    <t>PAZAR</t>
  </si>
  <si>
    <t>05.08.2023 CUMARTESİ</t>
  </si>
  <si>
    <t>CUMARTESİ</t>
  </si>
  <si>
    <t>04.08.2023 CUMA</t>
  </si>
  <si>
    <t>CUMA</t>
  </si>
  <si>
    <t>07.08.2023 PAZARTESİ</t>
  </si>
  <si>
    <t>PAZARTESİ</t>
  </si>
  <si>
    <t>08.08.2023 SALI</t>
  </si>
  <si>
    <t>09.08.2023 ÇARŞAMBA</t>
  </si>
  <si>
    <t>10.08.2023 PERŞEMBE</t>
  </si>
  <si>
    <t>12.08.2023 CUMARTESİ</t>
  </si>
  <si>
    <t>11.08.2023 CUMA</t>
  </si>
  <si>
    <t>13.08.2023 PAZAR</t>
  </si>
  <si>
    <t>14.08.2023 PAZARTESİ</t>
  </si>
  <si>
    <t>15.08.2023 SALI</t>
  </si>
  <si>
    <t>16.08.2023 ÇARŞAMBA</t>
  </si>
  <si>
    <t>GÜLAL TARIM</t>
  </si>
  <si>
    <t>17.08.2023 PERŞEMBE</t>
  </si>
  <si>
    <t>18.08.2023 CUMA</t>
  </si>
  <si>
    <t>19.08.2023 CUMARTESİ</t>
  </si>
  <si>
    <t>İNOBA &amp; SAMUK KOOOP</t>
  </si>
  <si>
    <t>GÜRAL TARIM</t>
  </si>
  <si>
    <t>20.08.2023 PAZAR</t>
  </si>
  <si>
    <t>21.08.2023 PAZARTESİ</t>
  </si>
  <si>
    <t>22.08.2023 SALI</t>
  </si>
  <si>
    <t>23.08.2023 ÇARŞAMBA</t>
  </si>
  <si>
    <t>24.05.2023 PERŞEMBE</t>
  </si>
  <si>
    <t>25.08.2023 CUMA</t>
  </si>
  <si>
    <t>26.08.2023 CUMARTESİ</t>
  </si>
  <si>
    <t>27.08.2023 PAZAR</t>
  </si>
  <si>
    <t>28.08.2023 PAZARTESİ</t>
  </si>
  <si>
    <t>29.08.2023 SALI</t>
  </si>
  <si>
    <t>30.08.2023 ÇARŞAMBA</t>
  </si>
  <si>
    <t>31.08.2023 PERŞEMBE</t>
  </si>
</sst>
</file>

<file path=xl/styles.xml><?xml version="1.0" encoding="utf-8"?>
<styleSheet xmlns="http://schemas.openxmlformats.org/spreadsheetml/2006/main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9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4" borderId="11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5" borderId="12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6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4" borderId="15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3" fontId="3" fillId="2" borderId="19" xfId="0" applyNumberFormat="1" applyFont="1" applyFill="1" applyBorder="1" applyAlignment="1">
      <alignment horizontal="center"/>
    </xf>
    <xf numFmtId="3" fontId="3" fillId="6" borderId="20" xfId="0" applyNumberFormat="1" applyFont="1" applyFill="1" applyBorder="1" applyAlignment="1">
      <alignment horizontal="center"/>
    </xf>
    <xf numFmtId="3" fontId="3" fillId="3" borderId="19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center"/>
    </xf>
    <xf numFmtId="3" fontId="3" fillId="4" borderId="20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3" fontId="3" fillId="5" borderId="20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3" borderId="26" xfId="0" applyNumberFormat="1" applyFont="1" applyFill="1" applyBorder="1" applyAlignment="1">
      <alignment horizontal="center"/>
    </xf>
    <xf numFmtId="3" fontId="3" fillId="4" borderId="26" xfId="0" applyNumberFormat="1" applyFont="1" applyFill="1" applyBorder="1" applyAlignment="1">
      <alignment horizontal="center"/>
    </xf>
    <xf numFmtId="3" fontId="3" fillId="4" borderId="25" xfId="0" applyNumberFormat="1" applyFont="1" applyFill="1" applyBorder="1" applyAlignment="1">
      <alignment horizontal="center"/>
    </xf>
    <xf numFmtId="3" fontId="3" fillId="5" borderId="27" xfId="0" applyNumberFormat="1" applyFont="1" applyFill="1" applyBorder="1" applyAlignment="1">
      <alignment horizontal="center"/>
    </xf>
    <xf numFmtId="3" fontId="3" fillId="5" borderId="2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1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3" fontId="4" fillId="3" borderId="16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3" fontId="3" fillId="2" borderId="26" xfId="0" applyNumberFormat="1" applyFont="1" applyFill="1" applyBorder="1" applyAlignment="1">
      <alignment horizontal="center"/>
    </xf>
    <xf numFmtId="3" fontId="3" fillId="0" borderId="26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4" fillId="4" borderId="11" xfId="0" applyNumberFormat="1" applyFont="1" applyFill="1" applyBorder="1" applyAlignment="1">
      <alignment horizontal="center"/>
    </xf>
    <xf numFmtId="3" fontId="3" fillId="4" borderId="32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4" borderId="33" xfId="0" applyNumberFormat="1" applyFont="1" applyFill="1" applyBorder="1" applyAlignment="1">
      <alignment horizontal="center"/>
    </xf>
    <xf numFmtId="3" fontId="3" fillId="5" borderId="14" xfId="0" applyNumberFormat="1" applyFont="1" applyFill="1" applyBorder="1" applyAlignment="1">
      <alignment horizontal="center"/>
    </xf>
    <xf numFmtId="3" fontId="4" fillId="4" borderId="16" xfId="0" applyNumberFormat="1" applyFont="1" applyFill="1" applyBorder="1" applyAlignment="1">
      <alignment horizontal="center"/>
    </xf>
    <xf numFmtId="0" fontId="5" fillId="2" borderId="24" xfId="0" applyFont="1" applyFill="1" applyBorder="1"/>
    <xf numFmtId="0" fontId="5" fillId="2" borderId="26" xfId="0" applyFont="1" applyFill="1" applyBorder="1"/>
    <xf numFmtId="0" fontId="5" fillId="3" borderId="26" xfId="0" applyFont="1" applyFill="1" applyBorder="1"/>
    <xf numFmtId="0" fontId="5" fillId="4" borderId="26" xfId="0" applyFont="1" applyFill="1" applyBorder="1"/>
    <xf numFmtId="0" fontId="4" fillId="0" borderId="34" xfId="0" applyFont="1" applyFill="1" applyBorder="1" applyAlignment="1">
      <alignment horizontal="center"/>
    </xf>
    <xf numFmtId="3" fontId="3" fillId="5" borderId="24" xfId="0" applyNumberFormat="1" applyFont="1" applyFill="1" applyBorder="1" applyAlignment="1">
      <alignment horizontal="center"/>
    </xf>
    <xf numFmtId="0" fontId="5" fillId="5" borderId="25" xfId="0" applyFont="1" applyFill="1" applyBorder="1"/>
    <xf numFmtId="0" fontId="0" fillId="6" borderId="0" xfId="0" applyFill="1"/>
    <xf numFmtId="0" fontId="3" fillId="0" borderId="35" xfId="0" applyFont="1" applyFill="1" applyBorder="1" applyAlignment="1">
      <alignment horizontal="center"/>
    </xf>
    <xf numFmtId="3" fontId="3" fillId="2" borderId="36" xfId="0" applyNumberFormat="1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3" borderId="38" xfId="0" applyNumberFormat="1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3" fontId="3" fillId="4" borderId="39" xfId="0" applyNumberFormat="1" applyFont="1" applyFill="1" applyBorder="1" applyAlignment="1">
      <alignment horizontal="center"/>
    </xf>
    <xf numFmtId="3" fontId="3" fillId="4" borderId="40" xfId="0" applyNumberFormat="1" applyFont="1" applyFill="1" applyBorder="1" applyAlignment="1">
      <alignment horizontal="center"/>
    </xf>
    <xf numFmtId="3" fontId="3" fillId="5" borderId="36" xfId="0" applyNumberFormat="1" applyFont="1" applyFill="1" applyBorder="1" applyAlignment="1">
      <alignment horizontal="center"/>
    </xf>
    <xf numFmtId="3" fontId="3" fillId="5" borderId="37" xfId="0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4" fontId="3" fillId="0" borderId="36" xfId="0" applyNumberFormat="1" applyFont="1" applyFill="1" applyBorder="1" applyAlignment="1">
      <alignment horizontal="right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2" fontId="3" fillId="0" borderId="36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0" fontId="3" fillId="0" borderId="4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43" xfId="0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7" xfId="0" applyNumberFormat="1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center"/>
    </xf>
    <xf numFmtId="164" fontId="3" fillId="0" borderId="34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5" fontId="3" fillId="0" borderId="2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6" xfId="0" applyNumberFormat="1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3" fontId="3" fillId="0" borderId="3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4" xfId="0" applyNumberFormat="1" applyFont="1" applyFill="1" applyBorder="1" applyAlignment="1">
      <alignment horizontal="center"/>
    </xf>
    <xf numFmtId="166" fontId="3" fillId="0" borderId="25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8" fontId="3" fillId="0" borderId="36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3" fillId="0" borderId="48" xfId="0" applyNumberFormat="1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49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50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3" fillId="6" borderId="43" xfId="0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164" fontId="3" fillId="6" borderId="25" xfId="0" applyNumberFormat="1" applyFont="1" applyFill="1" applyBorder="1" applyAlignment="1">
      <alignment horizontal="center"/>
    </xf>
    <xf numFmtId="164" fontId="3" fillId="6" borderId="27" xfId="0" applyNumberFormat="1" applyFont="1" applyFill="1" applyBorder="1" applyAlignment="1">
      <alignment horizontal="center"/>
    </xf>
    <xf numFmtId="164" fontId="3" fillId="6" borderId="26" xfId="0" applyNumberFormat="1" applyFont="1" applyFill="1" applyBorder="1" applyAlignment="1">
      <alignment horizontal="center"/>
    </xf>
    <xf numFmtId="164" fontId="3" fillId="6" borderId="34" xfId="0" applyNumberFormat="1" applyFont="1" applyFill="1" applyBorder="1" applyAlignment="1">
      <alignment horizontal="center"/>
    </xf>
    <xf numFmtId="164" fontId="3" fillId="6" borderId="23" xfId="0" applyNumberFormat="1" applyFont="1" applyFill="1" applyBorder="1" applyAlignment="1">
      <alignment horizontal="center"/>
    </xf>
    <xf numFmtId="165" fontId="3" fillId="6" borderId="25" xfId="0" applyNumberFormat="1" applyFont="1" applyFill="1" applyBorder="1" applyAlignment="1">
      <alignment horizontal="center"/>
    </xf>
    <xf numFmtId="3" fontId="4" fillId="6" borderId="11" xfId="0" applyNumberFormat="1" applyFont="1" applyFill="1" applyBorder="1" applyAlignment="1">
      <alignment horizontal="center"/>
    </xf>
    <xf numFmtId="3" fontId="4" fillId="6" borderId="16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3" fontId="3" fillId="6" borderId="9" xfId="0" applyNumberFormat="1" applyFont="1" applyFill="1" applyBorder="1" applyAlignment="1">
      <alignment horizontal="center"/>
    </xf>
    <xf numFmtId="3" fontId="3" fillId="6" borderId="12" xfId="0" applyNumberFormat="1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3" fontId="3" fillId="6" borderId="14" xfId="0" applyNumberFormat="1" applyFont="1" applyFill="1" applyBorder="1" applyAlignment="1">
      <alignment horizontal="center"/>
    </xf>
    <xf numFmtId="3" fontId="3" fillId="6" borderId="17" xfId="0" applyNumberFormat="1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3" fontId="3" fillId="6" borderId="19" xfId="0" applyNumberFormat="1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3" fontId="3" fillId="6" borderId="24" xfId="0" applyNumberFormat="1" applyFont="1" applyFill="1" applyBorder="1" applyAlignment="1">
      <alignment horizontal="center"/>
    </xf>
    <xf numFmtId="3" fontId="3" fillId="6" borderId="26" xfId="0" applyNumberFormat="1" applyFont="1" applyFill="1" applyBorder="1" applyAlignment="1">
      <alignment horizontal="center"/>
    </xf>
    <xf numFmtId="3" fontId="3" fillId="6" borderId="27" xfId="0" applyNumberFormat="1" applyFont="1" applyFill="1" applyBorder="1" applyAlignment="1">
      <alignment horizontal="center"/>
    </xf>
    <xf numFmtId="3" fontId="3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textRotation="180"/>
    </xf>
    <xf numFmtId="0" fontId="3" fillId="6" borderId="30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3" fontId="3" fillId="6" borderId="32" xfId="0" applyNumberFormat="1" applyFont="1" applyFill="1" applyBorder="1" applyAlignment="1">
      <alignment horizontal="center"/>
    </xf>
    <xf numFmtId="3" fontId="3" fillId="6" borderId="33" xfId="0" applyNumberFormat="1" applyFont="1" applyFill="1" applyBorder="1" applyAlignment="1">
      <alignment horizontal="center"/>
    </xf>
    <xf numFmtId="0" fontId="5" fillId="6" borderId="24" xfId="0" applyFont="1" applyFill="1" applyBorder="1"/>
    <xf numFmtId="0" fontId="5" fillId="6" borderId="26" xfId="0" applyFont="1" applyFill="1" applyBorder="1"/>
    <xf numFmtId="0" fontId="4" fillId="6" borderId="34" xfId="0" applyFont="1" applyFill="1" applyBorder="1" applyAlignment="1">
      <alignment horizontal="center"/>
    </xf>
    <xf numFmtId="0" fontId="5" fillId="6" borderId="25" xfId="0" applyFont="1" applyFill="1" applyBorder="1"/>
    <xf numFmtId="0" fontId="3" fillId="6" borderId="35" xfId="0" applyFont="1" applyFill="1" applyBorder="1" applyAlignment="1">
      <alignment horizontal="center"/>
    </xf>
    <xf numFmtId="3" fontId="3" fillId="6" borderId="36" xfId="0" applyNumberFormat="1" applyFont="1" applyFill="1" applyBorder="1" applyAlignment="1">
      <alignment horizontal="center"/>
    </xf>
    <xf numFmtId="3" fontId="3" fillId="6" borderId="37" xfId="0" applyNumberFormat="1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/>
    </xf>
    <xf numFmtId="3" fontId="3" fillId="6" borderId="39" xfId="0" applyNumberFormat="1" applyFont="1" applyFill="1" applyBorder="1" applyAlignment="1">
      <alignment horizontal="center"/>
    </xf>
    <xf numFmtId="3" fontId="3" fillId="6" borderId="40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3" fontId="3" fillId="6" borderId="3" xfId="0" applyNumberFormat="1" applyFont="1" applyFill="1" applyBorder="1" applyAlignment="1">
      <alignment horizontal="center"/>
    </xf>
    <xf numFmtId="3" fontId="3" fillId="6" borderId="46" xfId="0" applyNumberFormat="1" applyFont="1" applyFill="1" applyBorder="1" applyAlignment="1">
      <alignment horizontal="center"/>
    </xf>
    <xf numFmtId="3" fontId="3" fillId="6" borderId="2" xfId="0" applyNumberFormat="1" applyFont="1" applyFill="1" applyBorder="1" applyAlignment="1">
      <alignment horizontal="center"/>
    </xf>
    <xf numFmtId="3" fontId="3" fillId="6" borderId="47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22" fontId="0" fillId="0" borderId="4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3" fontId="3" fillId="0" borderId="35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4" fontId="3" fillId="0" borderId="35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69" fontId="3" fillId="0" borderId="35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top" textRotation="180"/>
    </xf>
    <xf numFmtId="0" fontId="2" fillId="6" borderId="28" xfId="0" applyFont="1" applyFill="1" applyBorder="1" applyAlignment="1">
      <alignment horizontal="center" vertical="center" textRotation="180"/>
    </xf>
    <xf numFmtId="0" fontId="2" fillId="6" borderId="29" xfId="0" applyFont="1" applyFill="1" applyBorder="1" applyAlignment="1">
      <alignment horizontal="center" vertical="center" textRotation="180"/>
    </xf>
    <xf numFmtId="0" fontId="2" fillId="6" borderId="31" xfId="0" applyFont="1" applyFill="1" applyBorder="1" applyAlignment="1">
      <alignment horizontal="center" vertical="center" textRotation="180"/>
    </xf>
    <xf numFmtId="0" fontId="3" fillId="6" borderId="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28" xfId="0" applyFont="1" applyFill="1" applyBorder="1" applyAlignment="1">
      <alignment horizontal="center" vertical="center" textRotation="180"/>
    </xf>
    <xf numFmtId="0" fontId="2" fillId="0" borderId="29" xfId="0" applyFont="1" applyFill="1" applyBorder="1" applyAlignment="1">
      <alignment horizontal="center" vertical="center" textRotation="180"/>
    </xf>
    <xf numFmtId="0" fontId="2" fillId="0" borderId="31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Q58" sqref="Q5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105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1630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22359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3182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3686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2357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9157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1756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4229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2373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1486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1881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485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298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1083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124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73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191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204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131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319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206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226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238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984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64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261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256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615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172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189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763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307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1379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3993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48356</v>
      </c>
      <c r="D44" s="89">
        <f t="shared" si="0"/>
        <v>3105</v>
      </c>
      <c r="E44" s="90">
        <f t="shared" si="0"/>
        <v>581</v>
      </c>
      <c r="F44" s="90">
        <f t="shared" si="0"/>
        <v>783</v>
      </c>
      <c r="G44" s="90">
        <f t="shared" si="0"/>
        <v>1747</v>
      </c>
      <c r="H44" s="90">
        <f t="shared" si="0"/>
        <v>1486</v>
      </c>
      <c r="I44" s="90">
        <f t="shared" si="0"/>
        <v>3077</v>
      </c>
      <c r="J44" s="90">
        <f t="shared" si="0"/>
        <v>4254</v>
      </c>
      <c r="K44" s="91">
        <f t="shared" si="0"/>
        <v>3993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48356</v>
      </c>
      <c r="D46" s="94">
        <f t="shared" si="1"/>
        <v>3105</v>
      </c>
      <c r="E46" s="95">
        <f t="shared" si="1"/>
        <v>581</v>
      </c>
      <c r="F46" s="95">
        <f t="shared" si="1"/>
        <v>783</v>
      </c>
      <c r="G46" s="95">
        <f t="shared" si="1"/>
        <v>1747</v>
      </c>
      <c r="H46" s="95">
        <f t="shared" si="1"/>
        <v>1486</v>
      </c>
      <c r="I46" s="95">
        <f t="shared" si="1"/>
        <v>3077</v>
      </c>
      <c r="J46" s="95">
        <f t="shared" si="1"/>
        <v>4254</v>
      </c>
      <c r="K46" s="96">
        <f t="shared" si="1"/>
        <v>3993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14"/>
      <c r="B50" s="115"/>
      <c r="C50" s="115"/>
      <c r="D50" s="115"/>
      <c r="E50" s="115"/>
      <c r="F50" s="115"/>
      <c r="G50" s="115"/>
      <c r="H50" s="115"/>
      <c r="I50" s="114"/>
      <c r="J50" s="114"/>
      <c r="K50" s="114"/>
      <c r="L50" s="114"/>
      <c r="M50" s="11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599614.4</v>
      </c>
      <c r="D51" s="118">
        <f t="shared" si="2"/>
        <v>36639</v>
      </c>
      <c r="E51" s="119">
        <f t="shared" si="2"/>
        <v>6855.8</v>
      </c>
      <c r="F51" s="119">
        <f t="shared" si="2"/>
        <v>9239.4000000000015</v>
      </c>
      <c r="G51" s="119">
        <f t="shared" si="2"/>
        <v>20964</v>
      </c>
      <c r="H51" s="119">
        <f t="shared" si="2"/>
        <v>17832</v>
      </c>
      <c r="I51" s="119">
        <f t="shared" si="2"/>
        <v>36924</v>
      </c>
      <c r="J51" s="119">
        <f t="shared" si="2"/>
        <v>51898.799999999996</v>
      </c>
      <c r="K51" s="120">
        <f t="shared" si="2"/>
        <v>48714.6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14"/>
      <c r="B55" s="114"/>
      <c r="C55" s="114"/>
      <c r="D55" s="114"/>
      <c r="E55" s="115"/>
      <c r="F55" s="115"/>
      <c r="G55" s="115"/>
      <c r="H55" s="114"/>
      <c r="I55" s="114"/>
      <c r="J55" s="114"/>
      <c r="K55" s="114"/>
      <c r="L55" s="114"/>
      <c r="M55" s="114"/>
      <c r="N55" s="125"/>
    </row>
    <row r="56" spans="1:14" ht="15.75" thickBot="1">
      <c r="A56" s="77" t="s">
        <v>68</v>
      </c>
      <c r="B56" s="130"/>
      <c r="C56" s="131"/>
      <c r="D56" s="132">
        <f>(D46*D54)</f>
        <v>335.34</v>
      </c>
      <c r="E56" s="133">
        <f>(E46*E54)</f>
        <v>62.747999999999998</v>
      </c>
      <c r="F56" s="133">
        <f>(F46*F54)</f>
        <v>84.563999999999993</v>
      </c>
      <c r="G56" s="133">
        <f>(G46*G54)</f>
        <v>188.67599999999999</v>
      </c>
      <c r="H56" s="133">
        <f t="shared" ref="H56" si="3">(H46*H54)</f>
        <v>160.488</v>
      </c>
      <c r="I56" s="133">
        <f>(I46*I54)</f>
        <v>332.31599999999997</v>
      </c>
      <c r="J56" s="133">
        <f>(J46*J54)</f>
        <v>459.43200000000002</v>
      </c>
      <c r="K56" s="134">
        <f>(K46*K54)</f>
        <v>431.24399999999997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14"/>
      <c r="B57" s="114"/>
      <c r="C57" s="114"/>
      <c r="D57" s="11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67382</v>
      </c>
      <c r="C58" s="260"/>
      <c r="D58" s="138" t="s">
        <v>70</v>
      </c>
      <c r="E58" s="264">
        <v>45139</v>
      </c>
      <c r="F58" s="264"/>
      <c r="G58" s="264"/>
      <c r="H58" s="264"/>
      <c r="I58" s="265" t="s">
        <v>106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394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67368</v>
      </c>
      <c r="J59" s="250"/>
      <c r="K59" s="250"/>
      <c r="L59" s="250"/>
      <c r="M59" s="250"/>
      <c r="N59" s="250"/>
    </row>
    <row r="60" spans="1:14" ht="15.75" thickBot="1">
      <c r="A60" s="114"/>
      <c r="B60" s="139"/>
      <c r="C60" s="139"/>
      <c r="D60" s="138"/>
      <c r="E60" s="249" t="s">
        <v>73</v>
      </c>
      <c r="F60" s="249"/>
      <c r="G60" s="249"/>
      <c r="H60" s="249"/>
      <c r="I60" s="250">
        <v>67368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66988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1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828682.00000000012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67368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2054.808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1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830736.80800000008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14"/>
      <c r="B67" s="140"/>
      <c r="C67" s="140"/>
      <c r="D67" s="114"/>
      <c r="E67" s="252" t="s">
        <v>84</v>
      </c>
      <c r="F67" s="252"/>
      <c r="G67" s="252"/>
      <c r="H67" s="252"/>
      <c r="I67" s="253">
        <v>38547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12.401277960231685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1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67368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75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45139</v>
      </c>
      <c r="B73" s="258"/>
      <c r="C73" s="258"/>
      <c r="D73" s="114"/>
      <c r="E73" s="252" t="s">
        <v>93</v>
      </c>
      <c r="F73" s="252"/>
      <c r="G73" s="252"/>
      <c r="H73" s="252"/>
      <c r="I73" s="253">
        <v>-38551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14"/>
      <c r="E74" s="11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14"/>
      <c r="E75" s="252" t="s">
        <v>94</v>
      </c>
      <c r="F75" s="252"/>
      <c r="G75" s="252"/>
      <c r="H75" s="252"/>
      <c r="I75" s="253">
        <f>(I67+I68+I69+I70+I71+I73+I76+I72)</f>
        <v>67364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1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14"/>
      <c r="E77" s="114"/>
      <c r="F77" s="146"/>
      <c r="G77" s="147"/>
      <c r="H77" s="147"/>
      <c r="I77" s="148"/>
      <c r="J77" s="148"/>
      <c r="K77" s="148"/>
      <c r="L77" s="148"/>
      <c r="M77" s="148"/>
      <c r="N77" s="149"/>
    </row>
    <row r="78" spans="1:14">
      <c r="A78" s="255" t="s">
        <v>106</v>
      </c>
      <c r="B78" s="255"/>
      <c r="C78" s="255"/>
      <c r="D78" s="11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67350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75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14"/>
      <c r="B82" s="114"/>
      <c r="C82" s="114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394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3"/>
      <c r="F85" s="153"/>
      <c r="G85" s="153"/>
      <c r="H85" s="153"/>
      <c r="I85" s="154"/>
      <c r="J85" s="154"/>
      <c r="K85" s="154"/>
      <c r="L85" s="154"/>
      <c r="M85" s="154"/>
      <c r="N85" s="154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67819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3"/>
      <c r="F87" s="153"/>
      <c r="G87" s="153"/>
      <c r="H87" s="153"/>
      <c r="I87" s="154"/>
      <c r="J87" s="154"/>
      <c r="K87" s="154"/>
      <c r="L87" s="154"/>
      <c r="M87" s="154"/>
      <c r="N87" s="154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455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121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1736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21883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3123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4200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2153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8885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1785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3977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2295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1931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416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242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1050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95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59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63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197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139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315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212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227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253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244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837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69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286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605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184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178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762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260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1425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530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3896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47742</v>
      </c>
      <c r="D44" s="89">
        <f t="shared" si="0"/>
        <v>2956</v>
      </c>
      <c r="E44" s="90">
        <f t="shared" si="0"/>
        <v>594</v>
      </c>
      <c r="F44" s="90">
        <f t="shared" si="0"/>
        <v>658</v>
      </c>
      <c r="G44" s="90">
        <f t="shared" si="0"/>
        <v>1599</v>
      </c>
      <c r="H44" s="90">
        <f t="shared" si="0"/>
        <v>1417</v>
      </c>
      <c r="I44" s="90">
        <f t="shared" si="0"/>
        <v>3080</v>
      </c>
      <c r="J44" s="90">
        <f t="shared" si="0"/>
        <v>4226</v>
      </c>
      <c r="K44" s="91">
        <f t="shared" si="0"/>
        <v>3896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47742</v>
      </c>
      <c r="D46" s="94">
        <f t="shared" si="1"/>
        <v>2956</v>
      </c>
      <c r="E46" s="95">
        <f t="shared" si="1"/>
        <v>594</v>
      </c>
      <c r="F46" s="95">
        <f t="shared" si="1"/>
        <v>658</v>
      </c>
      <c r="G46" s="95">
        <f t="shared" si="1"/>
        <v>1599</v>
      </c>
      <c r="H46" s="95">
        <f t="shared" si="1"/>
        <v>1417</v>
      </c>
      <c r="I46" s="95">
        <f t="shared" si="1"/>
        <v>3080</v>
      </c>
      <c r="J46" s="95">
        <f t="shared" si="1"/>
        <v>4226</v>
      </c>
      <c r="K46" s="96">
        <f t="shared" si="1"/>
        <v>3896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4"/>
      <c r="B50" s="115"/>
      <c r="C50" s="115"/>
      <c r="D50" s="115"/>
      <c r="E50" s="115"/>
      <c r="F50" s="115"/>
      <c r="G50" s="115"/>
      <c r="H50" s="115"/>
      <c r="I50" s="164"/>
      <c r="J50" s="164"/>
      <c r="K50" s="164"/>
      <c r="L50" s="164"/>
      <c r="M50" s="16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592000.80000000005</v>
      </c>
      <c r="D51" s="118">
        <f t="shared" si="2"/>
        <v>34880.800000000003</v>
      </c>
      <c r="E51" s="119">
        <f t="shared" si="2"/>
        <v>7009.2000000000007</v>
      </c>
      <c r="F51" s="119">
        <f t="shared" si="2"/>
        <v>7764.4000000000005</v>
      </c>
      <c r="G51" s="119">
        <f t="shared" si="2"/>
        <v>19188</v>
      </c>
      <c r="H51" s="119">
        <f t="shared" si="2"/>
        <v>17004</v>
      </c>
      <c r="I51" s="119">
        <f t="shared" si="2"/>
        <v>36960</v>
      </c>
      <c r="J51" s="119">
        <f t="shared" si="2"/>
        <v>51557.2</v>
      </c>
      <c r="K51" s="120">
        <f t="shared" si="2"/>
        <v>47531.199999999997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4"/>
      <c r="B55" s="164"/>
      <c r="C55" s="164"/>
      <c r="D55" s="164"/>
      <c r="E55" s="115"/>
      <c r="F55" s="115"/>
      <c r="G55" s="115"/>
      <c r="H55" s="164"/>
      <c r="I55" s="164"/>
      <c r="J55" s="164"/>
      <c r="K55" s="164"/>
      <c r="L55" s="164"/>
      <c r="M55" s="164"/>
      <c r="N55" s="125"/>
    </row>
    <row r="56" spans="1:14" ht="15.75" thickBot="1">
      <c r="A56" s="77" t="s">
        <v>68</v>
      </c>
      <c r="B56" s="130"/>
      <c r="C56" s="131"/>
      <c r="D56" s="132">
        <f>(D46*D54)</f>
        <v>319.24799999999999</v>
      </c>
      <c r="E56" s="133">
        <f>(E46*E54)</f>
        <v>64.152000000000001</v>
      </c>
      <c r="F56" s="133">
        <f>(F46*F54)</f>
        <v>71.063999999999993</v>
      </c>
      <c r="G56" s="133">
        <f>(G46*G54)</f>
        <v>172.69200000000001</v>
      </c>
      <c r="H56" s="133">
        <f t="shared" ref="H56" si="3">(H46*H54)</f>
        <v>153.036</v>
      </c>
      <c r="I56" s="133">
        <f>(I46*I54)</f>
        <v>332.64</v>
      </c>
      <c r="J56" s="133">
        <f>(J46*J54)</f>
        <v>456.40800000000002</v>
      </c>
      <c r="K56" s="134">
        <f>(K46*K54)</f>
        <v>420.76799999999997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4"/>
      <c r="B57" s="164"/>
      <c r="C57" s="164"/>
      <c r="D57" s="16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66168</v>
      </c>
      <c r="C58" s="260"/>
      <c r="D58" s="138" t="s">
        <v>70</v>
      </c>
      <c r="E58" s="264">
        <v>45148</v>
      </c>
      <c r="F58" s="264"/>
      <c r="G58" s="264"/>
      <c r="H58" s="264"/>
      <c r="I58" s="265" t="s">
        <v>110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356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66182</v>
      </c>
      <c r="J59" s="250"/>
      <c r="K59" s="250"/>
      <c r="L59" s="250"/>
      <c r="M59" s="250"/>
      <c r="N59" s="250"/>
    </row>
    <row r="60" spans="1:14" ht="15.75" thickBot="1">
      <c r="A60" s="164"/>
      <c r="B60" s="139"/>
      <c r="C60" s="139"/>
      <c r="D60" s="138"/>
      <c r="E60" s="249" t="s">
        <v>73</v>
      </c>
      <c r="F60" s="249"/>
      <c r="G60" s="249"/>
      <c r="H60" s="249"/>
      <c r="I60" s="250">
        <v>66182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65812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813895.6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66182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1990.0079999999998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815885.60800000001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4"/>
      <c r="B67" s="140"/>
      <c r="C67" s="140"/>
      <c r="D67" s="164"/>
      <c r="E67" s="252" t="s">
        <v>84</v>
      </c>
      <c r="F67" s="252"/>
      <c r="G67" s="252"/>
      <c r="H67" s="252"/>
      <c r="I67" s="253">
        <v>40467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12.397216434692762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66182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45148</v>
      </c>
      <c r="B73" s="258"/>
      <c r="C73" s="258"/>
      <c r="D73" s="164"/>
      <c r="E73" s="252" t="s">
        <v>93</v>
      </c>
      <c r="F73" s="252"/>
      <c r="G73" s="252"/>
      <c r="H73" s="252"/>
      <c r="I73" s="253">
        <v>-42408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4"/>
      <c r="E74" s="16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4"/>
      <c r="E75" s="252" t="s">
        <v>94</v>
      </c>
      <c r="F75" s="252"/>
      <c r="G75" s="252"/>
      <c r="H75" s="252"/>
      <c r="I75" s="253">
        <f>(I67+I68+I69+I70+I71+I73+I76+I72)</f>
        <v>64241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4"/>
      <c r="E77" s="164"/>
      <c r="F77" s="146"/>
      <c r="G77" s="161"/>
      <c r="H77" s="161"/>
      <c r="I77" s="162"/>
      <c r="J77" s="162"/>
      <c r="K77" s="162"/>
      <c r="L77" s="162"/>
      <c r="M77" s="162"/>
      <c r="N77" s="149"/>
    </row>
    <row r="78" spans="1:14">
      <c r="A78" s="255" t="s">
        <v>110</v>
      </c>
      <c r="B78" s="255"/>
      <c r="C78" s="255"/>
      <c r="D78" s="16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64700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64"/>
      <c r="B82" s="164"/>
      <c r="C82" s="164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356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3"/>
      <c r="F85" s="163"/>
      <c r="G85" s="163"/>
      <c r="H85" s="163"/>
      <c r="I85" s="160"/>
      <c r="J85" s="160"/>
      <c r="K85" s="160"/>
      <c r="L85" s="160"/>
      <c r="M85" s="160"/>
      <c r="N85" s="160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65056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3"/>
      <c r="F87" s="163"/>
      <c r="G87" s="163"/>
      <c r="H87" s="163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815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C66" workbookViewId="0">
      <selection activeCell="I80" sqref="I80:N80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123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1804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21573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3162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4190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2183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8876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1756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3754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2319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1414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1913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370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244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1054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114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65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207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321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203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236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233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244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886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67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294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580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184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746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264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1458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505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3688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47298</v>
      </c>
      <c r="D44" s="89">
        <f t="shared" si="0"/>
        <v>2712</v>
      </c>
      <c r="E44" s="90">
        <f t="shared" si="0"/>
        <v>600</v>
      </c>
      <c r="F44" s="90">
        <f t="shared" si="0"/>
        <v>614</v>
      </c>
      <c r="G44" s="90">
        <f t="shared" si="0"/>
        <v>1632</v>
      </c>
      <c r="H44" s="90">
        <f t="shared" si="0"/>
        <v>1414</v>
      </c>
      <c r="I44" s="90">
        <f t="shared" si="0"/>
        <v>3092</v>
      </c>
      <c r="J44" s="90">
        <f t="shared" si="0"/>
        <v>4232</v>
      </c>
      <c r="K44" s="91">
        <f t="shared" si="0"/>
        <v>3688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47298</v>
      </c>
      <c r="D46" s="94">
        <f t="shared" si="1"/>
        <v>2712</v>
      </c>
      <c r="E46" s="95">
        <f t="shared" si="1"/>
        <v>600</v>
      </c>
      <c r="F46" s="95">
        <f t="shared" si="1"/>
        <v>614</v>
      </c>
      <c r="G46" s="95">
        <f t="shared" si="1"/>
        <v>1632</v>
      </c>
      <c r="H46" s="95">
        <f t="shared" si="1"/>
        <v>1414</v>
      </c>
      <c r="I46" s="95">
        <f t="shared" si="1"/>
        <v>3092</v>
      </c>
      <c r="J46" s="95">
        <f t="shared" si="1"/>
        <v>4232</v>
      </c>
      <c r="K46" s="96">
        <f t="shared" si="1"/>
        <v>3688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4"/>
      <c r="B50" s="115"/>
      <c r="C50" s="115"/>
      <c r="D50" s="115"/>
      <c r="E50" s="115"/>
      <c r="F50" s="115"/>
      <c r="G50" s="115"/>
      <c r="H50" s="115"/>
      <c r="I50" s="164"/>
      <c r="J50" s="164"/>
      <c r="K50" s="164"/>
      <c r="L50" s="164"/>
      <c r="M50" s="16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586495.20000000007</v>
      </c>
      <c r="D51" s="118">
        <f t="shared" si="2"/>
        <v>32001.600000000002</v>
      </c>
      <c r="E51" s="119">
        <f t="shared" si="2"/>
        <v>7080</v>
      </c>
      <c r="F51" s="119">
        <f t="shared" si="2"/>
        <v>7245.2000000000007</v>
      </c>
      <c r="G51" s="119">
        <f t="shared" si="2"/>
        <v>19584</v>
      </c>
      <c r="H51" s="119">
        <f t="shared" si="2"/>
        <v>16968</v>
      </c>
      <c r="I51" s="119">
        <f t="shared" si="2"/>
        <v>37104</v>
      </c>
      <c r="J51" s="119">
        <f t="shared" si="2"/>
        <v>51630.399999999994</v>
      </c>
      <c r="K51" s="120">
        <f t="shared" si="2"/>
        <v>44993.599999999999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4"/>
      <c r="B55" s="164"/>
      <c r="C55" s="164"/>
      <c r="D55" s="164"/>
      <c r="E55" s="115"/>
      <c r="F55" s="115"/>
      <c r="G55" s="115"/>
      <c r="H55" s="164"/>
      <c r="I55" s="164"/>
      <c r="J55" s="164"/>
      <c r="K55" s="164"/>
      <c r="L55" s="164"/>
      <c r="M55" s="164"/>
      <c r="N55" s="125"/>
    </row>
    <row r="56" spans="1:14" ht="15.75" thickBot="1">
      <c r="A56" s="77" t="s">
        <v>68</v>
      </c>
      <c r="B56" s="130"/>
      <c r="C56" s="131"/>
      <c r="D56" s="132">
        <f>(D46*D54)</f>
        <v>292.89600000000002</v>
      </c>
      <c r="E56" s="133">
        <f>(E46*E54)</f>
        <v>64.8</v>
      </c>
      <c r="F56" s="133">
        <f>(F46*F54)</f>
        <v>66.311999999999998</v>
      </c>
      <c r="G56" s="133">
        <f>(G46*G54)</f>
        <v>176.256</v>
      </c>
      <c r="H56" s="133">
        <f t="shared" ref="H56" si="3">(H46*H54)</f>
        <v>152.71199999999999</v>
      </c>
      <c r="I56" s="133">
        <f>(I46*I54)</f>
        <v>333.93599999999998</v>
      </c>
      <c r="J56" s="133">
        <f>(J46*J54)</f>
        <v>457.05599999999998</v>
      </c>
      <c r="K56" s="134">
        <f>(K46*K54)</f>
        <v>398.30399999999997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4"/>
      <c r="B57" s="164"/>
      <c r="C57" s="164"/>
      <c r="D57" s="16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65282</v>
      </c>
      <c r="C58" s="260"/>
      <c r="D58" s="138" t="s">
        <v>70</v>
      </c>
      <c r="E58" s="264">
        <v>45149</v>
      </c>
      <c r="F58" s="264"/>
      <c r="G58" s="264"/>
      <c r="H58" s="264"/>
      <c r="I58" s="265" t="s">
        <v>116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369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65292</v>
      </c>
      <c r="J59" s="250"/>
      <c r="K59" s="250"/>
      <c r="L59" s="250"/>
      <c r="M59" s="250"/>
      <c r="N59" s="250"/>
    </row>
    <row r="60" spans="1:14" ht="15.75" thickBot="1">
      <c r="A60" s="164"/>
      <c r="B60" s="139"/>
      <c r="C60" s="139"/>
      <c r="D60" s="138"/>
      <c r="E60" s="249" t="s">
        <v>73</v>
      </c>
      <c r="F60" s="249"/>
      <c r="G60" s="249"/>
      <c r="H60" s="249"/>
      <c r="I60" s="250">
        <v>65292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64913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803102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65292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1942.2719999999999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805044.272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4"/>
      <c r="B67" s="140"/>
      <c r="C67" s="140"/>
      <c r="D67" s="164"/>
      <c r="E67" s="252" t="s">
        <v>84</v>
      </c>
      <c r="F67" s="252"/>
      <c r="G67" s="252"/>
      <c r="H67" s="252"/>
      <c r="I67" s="253">
        <v>42408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12.401895953044844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65292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295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45149</v>
      </c>
      <c r="B73" s="258"/>
      <c r="C73" s="258"/>
      <c r="D73" s="164"/>
      <c r="E73" s="252" t="s">
        <v>93</v>
      </c>
      <c r="F73" s="252"/>
      <c r="G73" s="252"/>
      <c r="H73" s="252"/>
      <c r="I73" s="253">
        <v>-38920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4"/>
      <c r="E74" s="16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4"/>
      <c r="E75" s="252" t="s">
        <v>94</v>
      </c>
      <c r="F75" s="252"/>
      <c r="G75" s="252"/>
      <c r="H75" s="252"/>
      <c r="I75" s="253">
        <f>(I67+I68+I69+I70+I71+I73+I76+I72)</f>
        <v>68780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4"/>
      <c r="E77" s="164"/>
      <c r="F77" s="146"/>
      <c r="G77" s="161"/>
      <c r="H77" s="161"/>
      <c r="I77" s="162"/>
      <c r="J77" s="162"/>
      <c r="K77" s="162"/>
      <c r="L77" s="162"/>
      <c r="M77" s="162"/>
      <c r="N77" s="149"/>
    </row>
    <row r="78" spans="1:14">
      <c r="A78" s="255" t="s">
        <v>116</v>
      </c>
      <c r="B78" s="255"/>
      <c r="C78" s="255"/>
      <c r="D78" s="16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62750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245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5833</v>
      </c>
      <c r="J81" s="250"/>
      <c r="K81" s="250"/>
      <c r="L81" s="250"/>
      <c r="M81" s="250"/>
      <c r="N81" s="250"/>
    </row>
    <row r="82" spans="1:14">
      <c r="A82" s="164"/>
      <c r="B82" s="164"/>
      <c r="C82" s="164"/>
      <c r="D82" s="152"/>
      <c r="E82" s="249" t="s">
        <v>100</v>
      </c>
      <c r="F82" s="249"/>
      <c r="G82" s="249"/>
      <c r="H82" s="249"/>
      <c r="I82" s="250">
        <v>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369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3"/>
      <c r="F85" s="163"/>
      <c r="G85" s="163"/>
      <c r="H85" s="163"/>
      <c r="I85" s="160"/>
      <c r="J85" s="160"/>
      <c r="K85" s="160"/>
      <c r="L85" s="160"/>
      <c r="M85" s="160"/>
      <c r="N85" s="160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69247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3"/>
      <c r="F87" s="163"/>
      <c r="G87" s="163"/>
      <c r="H87" s="163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467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A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122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1717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21728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3046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4171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2173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9002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1785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3735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2272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1400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1863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245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1069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117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133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162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218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140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318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215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210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250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229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870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285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247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595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162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740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281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1480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505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3758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47357</v>
      </c>
      <c r="D44" s="89">
        <f t="shared" si="0"/>
        <v>2940</v>
      </c>
      <c r="E44" s="90">
        <f t="shared" si="0"/>
        <v>592</v>
      </c>
      <c r="F44" s="90">
        <f t="shared" si="0"/>
        <v>663</v>
      </c>
      <c r="G44" s="90">
        <f t="shared" si="0"/>
        <v>1610</v>
      </c>
      <c r="H44" s="90">
        <f t="shared" si="0"/>
        <v>1400</v>
      </c>
      <c r="I44" s="90">
        <f t="shared" si="0"/>
        <v>3144</v>
      </c>
      <c r="J44" s="90">
        <f t="shared" si="0"/>
        <v>4135</v>
      </c>
      <c r="K44" s="91">
        <f t="shared" si="0"/>
        <v>3758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47357</v>
      </c>
      <c r="D46" s="94">
        <f t="shared" si="1"/>
        <v>2940</v>
      </c>
      <c r="E46" s="95">
        <f t="shared" si="1"/>
        <v>592</v>
      </c>
      <c r="F46" s="95">
        <f t="shared" si="1"/>
        <v>663</v>
      </c>
      <c r="G46" s="95">
        <f t="shared" si="1"/>
        <v>1610</v>
      </c>
      <c r="H46" s="95">
        <f t="shared" si="1"/>
        <v>1400</v>
      </c>
      <c r="I46" s="95">
        <f t="shared" si="1"/>
        <v>3144</v>
      </c>
      <c r="J46" s="95">
        <f t="shared" si="1"/>
        <v>4135</v>
      </c>
      <c r="K46" s="96">
        <f t="shared" si="1"/>
        <v>3758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4"/>
      <c r="B50" s="115"/>
      <c r="C50" s="115"/>
      <c r="D50" s="115"/>
      <c r="E50" s="115"/>
      <c r="F50" s="115"/>
      <c r="G50" s="115"/>
      <c r="H50" s="115"/>
      <c r="I50" s="164"/>
      <c r="J50" s="164"/>
      <c r="K50" s="164"/>
      <c r="L50" s="164"/>
      <c r="M50" s="16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587226.80000000005</v>
      </c>
      <c r="D51" s="118">
        <f t="shared" si="2"/>
        <v>34692</v>
      </c>
      <c r="E51" s="119">
        <f t="shared" si="2"/>
        <v>6985.6</v>
      </c>
      <c r="F51" s="119">
        <f t="shared" si="2"/>
        <v>7823.4000000000005</v>
      </c>
      <c r="G51" s="119">
        <f t="shared" si="2"/>
        <v>19320</v>
      </c>
      <c r="H51" s="119">
        <f t="shared" si="2"/>
        <v>16800</v>
      </c>
      <c r="I51" s="119">
        <f t="shared" si="2"/>
        <v>37728</v>
      </c>
      <c r="J51" s="119">
        <f t="shared" si="2"/>
        <v>50447</v>
      </c>
      <c r="K51" s="120">
        <f t="shared" si="2"/>
        <v>45847.6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4"/>
      <c r="B55" s="164"/>
      <c r="C55" s="164"/>
      <c r="D55" s="164"/>
      <c r="E55" s="115"/>
      <c r="F55" s="115"/>
      <c r="G55" s="115"/>
      <c r="H55" s="164"/>
      <c r="I55" s="164"/>
      <c r="J55" s="164"/>
      <c r="K55" s="164"/>
      <c r="L55" s="164"/>
      <c r="M55" s="164"/>
      <c r="N55" s="125"/>
    </row>
    <row r="56" spans="1:14" ht="15.75" thickBot="1">
      <c r="A56" s="77" t="s">
        <v>68</v>
      </c>
      <c r="B56" s="130"/>
      <c r="C56" s="131"/>
      <c r="D56" s="132">
        <f>(D46*D54)</f>
        <v>317.52</v>
      </c>
      <c r="E56" s="133">
        <f>(E46*E54)</f>
        <v>63.936</v>
      </c>
      <c r="F56" s="133">
        <f>(F46*F54)</f>
        <v>71.603999999999999</v>
      </c>
      <c r="G56" s="133">
        <f>(G46*G54)</f>
        <v>173.88</v>
      </c>
      <c r="H56" s="133">
        <f t="shared" ref="H56" si="3">(H46*H54)</f>
        <v>151.19999999999999</v>
      </c>
      <c r="I56" s="133">
        <f>(I46*I54)</f>
        <v>339.55200000000002</v>
      </c>
      <c r="J56" s="133">
        <f>(J46*J54)</f>
        <v>446.58</v>
      </c>
      <c r="K56" s="134">
        <f>(K46*K54)</f>
        <v>405.86399999999998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4"/>
      <c r="B57" s="164"/>
      <c r="C57" s="164"/>
      <c r="D57" s="16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65599</v>
      </c>
      <c r="C58" s="260"/>
      <c r="D58" s="138" t="s">
        <v>70</v>
      </c>
      <c r="E58" s="264">
        <v>45150</v>
      </c>
      <c r="F58" s="264"/>
      <c r="G58" s="264"/>
      <c r="H58" s="264"/>
      <c r="I58" s="265" t="s">
        <v>114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380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65613</v>
      </c>
      <c r="J59" s="250"/>
      <c r="K59" s="250"/>
      <c r="L59" s="250"/>
      <c r="M59" s="250"/>
      <c r="N59" s="250"/>
    </row>
    <row r="60" spans="1:14" ht="15.75" thickBot="1">
      <c r="A60" s="164"/>
      <c r="B60" s="139"/>
      <c r="C60" s="139"/>
      <c r="D60" s="138"/>
      <c r="E60" s="249" t="s">
        <v>73</v>
      </c>
      <c r="F60" s="249"/>
      <c r="G60" s="249"/>
      <c r="H60" s="249"/>
      <c r="I60" s="250">
        <v>65613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65219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806870.4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65613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1970.136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808840.53600000008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4"/>
      <c r="B67" s="140"/>
      <c r="C67" s="140"/>
      <c r="D67" s="164"/>
      <c r="E67" s="252" t="s">
        <v>84</v>
      </c>
      <c r="F67" s="252"/>
      <c r="G67" s="252"/>
      <c r="H67" s="252"/>
      <c r="I67" s="253">
        <v>38920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12.401915638080929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65613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729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45150</v>
      </c>
      <c r="B73" s="258"/>
      <c r="C73" s="258"/>
      <c r="D73" s="164"/>
      <c r="E73" s="252" t="s">
        <v>93</v>
      </c>
      <c r="F73" s="252"/>
      <c r="G73" s="252"/>
      <c r="H73" s="252"/>
      <c r="I73" s="253">
        <v>-32476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4"/>
      <c r="E74" s="16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4"/>
      <c r="E75" s="252" t="s">
        <v>94</v>
      </c>
      <c r="F75" s="252"/>
      <c r="G75" s="252"/>
      <c r="H75" s="252"/>
      <c r="I75" s="253">
        <f>(I67+I68+I69+I70+I71+I73+I76+I72)</f>
        <v>72057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4"/>
      <c r="E77" s="164"/>
      <c r="F77" s="146"/>
      <c r="G77" s="161"/>
      <c r="H77" s="161"/>
      <c r="I77" s="162"/>
      <c r="J77" s="162"/>
      <c r="K77" s="162"/>
      <c r="L77" s="162"/>
      <c r="M77" s="162"/>
      <c r="N77" s="149"/>
    </row>
    <row r="78" spans="1:14">
      <c r="A78" s="255" t="s">
        <v>114</v>
      </c>
      <c r="B78" s="255"/>
      <c r="C78" s="255"/>
      <c r="D78" s="16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56650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629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14422</v>
      </c>
      <c r="J81" s="250"/>
      <c r="K81" s="250"/>
      <c r="L81" s="250"/>
      <c r="M81" s="250"/>
      <c r="N81" s="250"/>
    </row>
    <row r="82" spans="1:14">
      <c r="A82" s="164"/>
      <c r="B82" s="164"/>
      <c r="C82" s="164"/>
      <c r="D82" s="152"/>
      <c r="E82" s="249" t="s">
        <v>100</v>
      </c>
      <c r="F82" s="249"/>
      <c r="G82" s="249"/>
      <c r="H82" s="249"/>
      <c r="I82" s="250">
        <v>100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380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3"/>
      <c r="F85" s="163"/>
      <c r="G85" s="163"/>
      <c r="H85" s="163"/>
      <c r="I85" s="160"/>
      <c r="J85" s="160"/>
      <c r="K85" s="160"/>
      <c r="L85" s="160"/>
      <c r="M85" s="160"/>
      <c r="N85" s="160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72181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3"/>
      <c r="F87" s="163"/>
      <c r="G87" s="163"/>
      <c r="H87" s="163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124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124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1756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21418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3085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4220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2231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8905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1756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3182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2194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1390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1885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432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243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1043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125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55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124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300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221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219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257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254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807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69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283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577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189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762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256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1454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525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3729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46553</v>
      </c>
      <c r="D44" s="89">
        <f t="shared" si="0"/>
        <v>2924</v>
      </c>
      <c r="E44" s="90">
        <f t="shared" si="0"/>
        <v>600</v>
      </c>
      <c r="F44" s="90">
        <f t="shared" si="0"/>
        <v>675</v>
      </c>
      <c r="G44" s="90">
        <f t="shared" si="0"/>
        <v>1569</v>
      </c>
      <c r="H44" s="90">
        <f t="shared" si="0"/>
        <v>1390</v>
      </c>
      <c r="I44" s="90">
        <f t="shared" si="0"/>
        <v>3074</v>
      </c>
      <c r="J44" s="90">
        <f t="shared" si="0"/>
        <v>4079</v>
      </c>
      <c r="K44" s="91">
        <f t="shared" si="0"/>
        <v>3729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46553</v>
      </c>
      <c r="D46" s="94">
        <f t="shared" si="1"/>
        <v>2924</v>
      </c>
      <c r="E46" s="95">
        <f t="shared" si="1"/>
        <v>600</v>
      </c>
      <c r="F46" s="95">
        <f t="shared" si="1"/>
        <v>675</v>
      </c>
      <c r="G46" s="95">
        <f t="shared" si="1"/>
        <v>1569</v>
      </c>
      <c r="H46" s="95">
        <f t="shared" si="1"/>
        <v>1390</v>
      </c>
      <c r="I46" s="95">
        <f t="shared" si="1"/>
        <v>3074</v>
      </c>
      <c r="J46" s="95">
        <f t="shared" si="1"/>
        <v>4079</v>
      </c>
      <c r="K46" s="96">
        <f t="shared" si="1"/>
        <v>3729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4"/>
      <c r="B50" s="115"/>
      <c r="C50" s="115"/>
      <c r="D50" s="115"/>
      <c r="E50" s="115"/>
      <c r="F50" s="115"/>
      <c r="G50" s="115"/>
      <c r="H50" s="115"/>
      <c r="I50" s="164"/>
      <c r="J50" s="164"/>
      <c r="K50" s="164"/>
      <c r="L50" s="164"/>
      <c r="M50" s="16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577257.20000000007</v>
      </c>
      <c r="D51" s="118">
        <f t="shared" si="2"/>
        <v>34503.200000000004</v>
      </c>
      <c r="E51" s="119">
        <f t="shared" si="2"/>
        <v>7080</v>
      </c>
      <c r="F51" s="119">
        <f t="shared" si="2"/>
        <v>7965.0000000000009</v>
      </c>
      <c r="G51" s="119">
        <f t="shared" si="2"/>
        <v>18828</v>
      </c>
      <c r="H51" s="119">
        <f t="shared" si="2"/>
        <v>16680</v>
      </c>
      <c r="I51" s="119">
        <f t="shared" si="2"/>
        <v>36888</v>
      </c>
      <c r="J51" s="119">
        <f t="shared" si="2"/>
        <v>49763.799999999996</v>
      </c>
      <c r="K51" s="120">
        <f t="shared" si="2"/>
        <v>45493.799999999996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4"/>
      <c r="B55" s="164"/>
      <c r="C55" s="164"/>
      <c r="D55" s="164"/>
      <c r="E55" s="115"/>
      <c r="F55" s="115"/>
      <c r="G55" s="115"/>
      <c r="H55" s="164"/>
      <c r="I55" s="164"/>
      <c r="J55" s="164"/>
      <c r="K55" s="164"/>
      <c r="L55" s="164"/>
      <c r="M55" s="164"/>
      <c r="N55" s="125"/>
    </row>
    <row r="56" spans="1:14" ht="15.75" thickBot="1">
      <c r="A56" s="77" t="s">
        <v>68</v>
      </c>
      <c r="B56" s="130"/>
      <c r="C56" s="131"/>
      <c r="D56" s="132">
        <f>(D46*D54)</f>
        <v>315.79199999999997</v>
      </c>
      <c r="E56" s="133">
        <f>(E46*E54)</f>
        <v>64.8</v>
      </c>
      <c r="F56" s="133">
        <f>(F46*F54)</f>
        <v>72.900000000000006</v>
      </c>
      <c r="G56" s="133">
        <f>(G46*G54)</f>
        <v>169.452</v>
      </c>
      <c r="H56" s="133">
        <f t="shared" ref="H56" si="3">(H46*H54)</f>
        <v>150.12</v>
      </c>
      <c r="I56" s="133">
        <f>(I46*I54)</f>
        <v>331.99200000000002</v>
      </c>
      <c r="J56" s="133">
        <f>(J46*J54)</f>
        <v>440.53199999999998</v>
      </c>
      <c r="K56" s="134">
        <f>(K46*K54)</f>
        <v>402.73199999999997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4"/>
      <c r="B57" s="164"/>
      <c r="C57" s="164"/>
      <c r="D57" s="16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64593</v>
      </c>
      <c r="C58" s="260"/>
      <c r="D58" s="138" t="s">
        <v>70</v>
      </c>
      <c r="E58" s="264">
        <v>45151</v>
      </c>
      <c r="F58" s="264"/>
      <c r="G58" s="264"/>
      <c r="H58" s="264"/>
      <c r="I58" s="265" t="s">
        <v>112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313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64595</v>
      </c>
      <c r="J59" s="250"/>
      <c r="K59" s="250"/>
      <c r="L59" s="250"/>
      <c r="M59" s="250"/>
      <c r="N59" s="250"/>
    </row>
    <row r="60" spans="1:14" ht="15.75" thickBot="1">
      <c r="A60" s="164"/>
      <c r="B60" s="139"/>
      <c r="C60" s="139"/>
      <c r="D60" s="138"/>
      <c r="E60" s="249" t="s">
        <v>73</v>
      </c>
      <c r="F60" s="249"/>
      <c r="G60" s="249"/>
      <c r="H60" s="249"/>
      <c r="I60" s="250">
        <v>64595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64280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794459.00000000012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64595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1948.32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796407.32000000007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4"/>
      <c r="B67" s="140"/>
      <c r="C67" s="140"/>
      <c r="D67" s="164"/>
      <c r="E67" s="252" t="s">
        <v>84</v>
      </c>
      <c r="F67" s="252"/>
      <c r="G67" s="252"/>
      <c r="H67" s="252"/>
      <c r="I67" s="253">
        <v>32476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12.389659614187929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64595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385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45151</v>
      </c>
      <c r="B73" s="258"/>
      <c r="C73" s="258"/>
      <c r="D73" s="164"/>
      <c r="E73" s="252" t="s">
        <v>93</v>
      </c>
      <c r="F73" s="252"/>
      <c r="G73" s="252"/>
      <c r="H73" s="252"/>
      <c r="I73" s="253">
        <v>-40878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4"/>
      <c r="E74" s="16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4"/>
      <c r="E75" s="252" t="s">
        <v>94</v>
      </c>
      <c r="F75" s="252"/>
      <c r="G75" s="252"/>
      <c r="H75" s="252"/>
      <c r="I75" s="253">
        <f>(I67+I68+I69+I70+I71+I73+I76+I72)</f>
        <v>56193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4"/>
      <c r="E77" s="164"/>
      <c r="F77" s="146"/>
      <c r="G77" s="161"/>
      <c r="H77" s="161"/>
      <c r="I77" s="162"/>
      <c r="J77" s="162"/>
      <c r="K77" s="162"/>
      <c r="L77" s="162"/>
      <c r="M77" s="162"/>
      <c r="N77" s="149"/>
    </row>
    <row r="78" spans="1:14">
      <c r="A78" s="255" t="s">
        <v>112</v>
      </c>
      <c r="B78" s="255"/>
      <c r="C78" s="255"/>
      <c r="D78" s="16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55350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385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64"/>
      <c r="B82" s="164"/>
      <c r="C82" s="164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313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3"/>
      <c r="F85" s="163"/>
      <c r="G85" s="163"/>
      <c r="H85" s="163"/>
      <c r="I85" s="160"/>
      <c r="J85" s="160"/>
      <c r="K85" s="160"/>
      <c r="L85" s="160"/>
      <c r="M85" s="160"/>
      <c r="N85" s="160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56048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3"/>
      <c r="F87" s="163"/>
      <c r="G87" s="163"/>
      <c r="H87" s="163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-145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P61" sqref="P61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125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1726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21398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3085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4142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2221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9089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1775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3696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2275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1378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1928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398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235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1078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240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126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297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212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211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249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233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781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57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277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247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581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194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758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284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1460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3667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47132</v>
      </c>
      <c r="D44" s="89">
        <f t="shared" si="0"/>
        <v>2861</v>
      </c>
      <c r="E44" s="90">
        <f t="shared" si="0"/>
        <v>581</v>
      </c>
      <c r="F44" s="90">
        <f t="shared" si="0"/>
        <v>633</v>
      </c>
      <c r="G44" s="90">
        <f t="shared" si="0"/>
        <v>1539</v>
      </c>
      <c r="H44" s="90">
        <f t="shared" si="0"/>
        <v>1378</v>
      </c>
      <c r="I44" s="90">
        <f t="shared" si="0"/>
        <v>3119</v>
      </c>
      <c r="J44" s="90">
        <f t="shared" si="0"/>
        <v>4203</v>
      </c>
      <c r="K44" s="91">
        <f t="shared" si="0"/>
        <v>3667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47132</v>
      </c>
      <c r="D46" s="94">
        <f t="shared" si="1"/>
        <v>2861</v>
      </c>
      <c r="E46" s="95">
        <f t="shared" si="1"/>
        <v>581</v>
      </c>
      <c r="F46" s="95">
        <f t="shared" si="1"/>
        <v>633</v>
      </c>
      <c r="G46" s="95">
        <f t="shared" si="1"/>
        <v>1539</v>
      </c>
      <c r="H46" s="95">
        <f t="shared" si="1"/>
        <v>1378</v>
      </c>
      <c r="I46" s="95">
        <f t="shared" si="1"/>
        <v>3119</v>
      </c>
      <c r="J46" s="95">
        <f t="shared" si="1"/>
        <v>4203</v>
      </c>
      <c r="K46" s="96">
        <f t="shared" si="1"/>
        <v>3667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584436.80000000005</v>
      </c>
      <c r="D51" s="118">
        <f t="shared" si="2"/>
        <v>33759.800000000003</v>
      </c>
      <c r="E51" s="119">
        <f t="shared" si="2"/>
        <v>6855.8</v>
      </c>
      <c r="F51" s="119">
        <f t="shared" si="2"/>
        <v>7469.4000000000005</v>
      </c>
      <c r="G51" s="119">
        <f t="shared" si="2"/>
        <v>18468</v>
      </c>
      <c r="H51" s="119">
        <f t="shared" si="2"/>
        <v>16536</v>
      </c>
      <c r="I51" s="119">
        <f t="shared" si="2"/>
        <v>37428</v>
      </c>
      <c r="J51" s="119">
        <f t="shared" si="2"/>
        <v>51276.6</v>
      </c>
      <c r="K51" s="120">
        <f t="shared" si="2"/>
        <v>44737.399999999994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308.988</v>
      </c>
      <c r="E56" s="133">
        <f>(E46*E54)</f>
        <v>62.747999999999998</v>
      </c>
      <c r="F56" s="133">
        <f>(F46*F54)</f>
        <v>68.364000000000004</v>
      </c>
      <c r="G56" s="133">
        <f>(G46*G54)</f>
        <v>166.21199999999999</v>
      </c>
      <c r="H56" s="133">
        <f t="shared" ref="H56" si="3">(H46*H54)</f>
        <v>148.82400000000001</v>
      </c>
      <c r="I56" s="133">
        <f>(I46*I54)</f>
        <v>336.85199999999998</v>
      </c>
      <c r="J56" s="133">
        <f>(J46*J54)</f>
        <v>453.92399999999998</v>
      </c>
      <c r="K56" s="134">
        <f>(K46*K54)</f>
        <v>396.036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65113</v>
      </c>
      <c r="C58" s="260"/>
      <c r="D58" s="138" t="s">
        <v>70</v>
      </c>
      <c r="E58" s="264">
        <v>45152</v>
      </c>
      <c r="F58" s="264"/>
      <c r="G58" s="264"/>
      <c r="H58" s="264"/>
      <c r="I58" s="265" t="s">
        <v>118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369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65096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65096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64744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800967.80000000016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65096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1941.9479999999999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802909.74800000014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40878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12.401299703447426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65096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400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45152</v>
      </c>
      <c r="B73" s="258"/>
      <c r="C73" s="258"/>
      <c r="D73" s="169"/>
      <c r="E73" s="252" t="s">
        <v>93</v>
      </c>
      <c r="F73" s="252"/>
      <c r="G73" s="252"/>
      <c r="H73" s="252"/>
      <c r="I73" s="253">
        <v>-38431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67543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118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58500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350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8480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369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67749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206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126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1707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21340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3094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4210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2183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8856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1765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3123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2270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1392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1921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396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1076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129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121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168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237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100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307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186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195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254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221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780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285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258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610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732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259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1448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544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3679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46278</v>
      </c>
      <c r="D44" s="89">
        <f t="shared" si="0"/>
        <v>2892</v>
      </c>
      <c r="E44" s="90">
        <f t="shared" si="0"/>
        <v>543</v>
      </c>
      <c r="F44" s="90">
        <f t="shared" si="0"/>
        <v>624</v>
      </c>
      <c r="G44" s="90">
        <f t="shared" si="0"/>
        <v>1512</v>
      </c>
      <c r="H44" s="90">
        <f t="shared" si="0"/>
        <v>1392</v>
      </c>
      <c r="I44" s="90">
        <f t="shared" si="0"/>
        <v>3134</v>
      </c>
      <c r="J44" s="90">
        <f t="shared" si="0"/>
        <v>4191</v>
      </c>
      <c r="K44" s="91">
        <f t="shared" si="0"/>
        <v>3679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46278</v>
      </c>
      <c r="D46" s="94">
        <f t="shared" si="1"/>
        <v>2892</v>
      </c>
      <c r="E46" s="95">
        <f t="shared" si="1"/>
        <v>543</v>
      </c>
      <c r="F46" s="95">
        <f t="shared" si="1"/>
        <v>624</v>
      </c>
      <c r="G46" s="95">
        <f t="shared" si="1"/>
        <v>1512</v>
      </c>
      <c r="H46" s="95">
        <f t="shared" si="1"/>
        <v>1392</v>
      </c>
      <c r="I46" s="95">
        <f t="shared" si="1"/>
        <v>3134</v>
      </c>
      <c r="J46" s="95">
        <f t="shared" si="1"/>
        <v>4191</v>
      </c>
      <c r="K46" s="96">
        <f t="shared" si="1"/>
        <v>3679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573847.20000000007</v>
      </c>
      <c r="D51" s="118">
        <f t="shared" si="2"/>
        <v>34125.599999999999</v>
      </c>
      <c r="E51" s="119">
        <f t="shared" si="2"/>
        <v>6407.4000000000005</v>
      </c>
      <c r="F51" s="119">
        <f t="shared" si="2"/>
        <v>7363.2000000000007</v>
      </c>
      <c r="G51" s="119">
        <f t="shared" si="2"/>
        <v>18144</v>
      </c>
      <c r="H51" s="119">
        <f t="shared" si="2"/>
        <v>16704</v>
      </c>
      <c r="I51" s="119">
        <f t="shared" si="2"/>
        <v>37608</v>
      </c>
      <c r="J51" s="119">
        <f t="shared" si="2"/>
        <v>51130.2</v>
      </c>
      <c r="K51" s="120">
        <f t="shared" si="2"/>
        <v>44883.799999999996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312.33600000000001</v>
      </c>
      <c r="E56" s="133">
        <f>(E46*E54)</f>
        <v>58.643999999999998</v>
      </c>
      <c r="F56" s="133">
        <f>(F46*F54)</f>
        <v>67.391999999999996</v>
      </c>
      <c r="G56" s="133">
        <f>(G46*G54)</f>
        <v>163.29599999999999</v>
      </c>
      <c r="H56" s="133">
        <f t="shared" ref="H56" si="3">(H46*H54)</f>
        <v>150.33599999999998</v>
      </c>
      <c r="I56" s="133">
        <f>(I46*I54)</f>
        <v>338.47199999999998</v>
      </c>
      <c r="J56" s="133">
        <f>(J46*J54)</f>
        <v>452.62799999999999</v>
      </c>
      <c r="K56" s="134">
        <f>(K46*K54)</f>
        <v>397.33199999999999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64245</v>
      </c>
      <c r="C58" s="260"/>
      <c r="D58" s="138" t="s">
        <v>70</v>
      </c>
      <c r="E58" s="264">
        <v>45153</v>
      </c>
      <c r="F58" s="264"/>
      <c r="G58" s="264"/>
      <c r="H58" s="264"/>
      <c r="I58" s="265" t="s">
        <v>106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350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64252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64252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63895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790213.4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64252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1940.4360000000001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792153.83600000001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38431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12.397743735816574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64252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110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45153</v>
      </c>
      <c r="B73" s="258"/>
      <c r="C73" s="258"/>
      <c r="D73" s="169"/>
      <c r="E73" s="252" t="s">
        <v>93</v>
      </c>
      <c r="F73" s="252"/>
      <c r="G73" s="252"/>
      <c r="H73" s="252"/>
      <c r="I73" s="253">
        <v>-37428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65255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106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52500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13214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110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350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66174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919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127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1668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19807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3094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4336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2289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9011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1765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3191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2286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1383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1915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397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231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1033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114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177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240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102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312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213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189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262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198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839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280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261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610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185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719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256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1464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496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3652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128</v>
      </c>
      <c r="B42" s="244"/>
      <c r="C42" s="245"/>
      <c r="D42" s="246"/>
      <c r="E42" s="247"/>
      <c r="F42" s="247"/>
      <c r="G42" s="247"/>
      <c r="H42" s="247"/>
      <c r="I42" s="247"/>
      <c r="J42" s="247"/>
      <c r="K42" s="248"/>
      <c r="L42" s="244">
        <v>19301</v>
      </c>
      <c r="M42" s="245"/>
      <c r="N42" s="229"/>
    </row>
    <row r="43" spans="1:14" s="51" customFormat="1" ht="15.75" thickBot="1">
      <c r="A43" s="86" t="s">
        <v>128</v>
      </c>
      <c r="B43" s="175"/>
      <c r="C43" s="176"/>
      <c r="D43" s="178"/>
      <c r="E43" s="177"/>
      <c r="F43" s="177"/>
      <c r="G43" s="177"/>
      <c r="H43" s="177"/>
      <c r="I43" s="177"/>
      <c r="J43" s="177"/>
      <c r="K43" s="176"/>
      <c r="L43" s="175">
        <v>22408</v>
      </c>
      <c r="M43" s="176"/>
      <c r="N43" s="50"/>
    </row>
    <row r="44" spans="1:14" ht="15.75" thickBot="1">
      <c r="A44" s="86" t="s">
        <v>54</v>
      </c>
      <c r="B44" s="170">
        <f t="shared" ref="B44:M44" si="0">SUM(B3:B42)</f>
        <v>0</v>
      </c>
      <c r="C44" s="171">
        <f t="shared" si="0"/>
        <v>45161</v>
      </c>
      <c r="D44" s="172">
        <f t="shared" si="0"/>
        <v>2804</v>
      </c>
      <c r="E44" s="173">
        <f t="shared" si="0"/>
        <v>541</v>
      </c>
      <c r="F44" s="173">
        <f t="shared" si="0"/>
        <v>628</v>
      </c>
      <c r="G44" s="173">
        <f t="shared" si="0"/>
        <v>1558</v>
      </c>
      <c r="H44" s="173">
        <f t="shared" si="0"/>
        <v>1383</v>
      </c>
      <c r="I44" s="173">
        <f t="shared" si="0"/>
        <v>3107</v>
      </c>
      <c r="J44" s="173">
        <f t="shared" si="0"/>
        <v>4201</v>
      </c>
      <c r="K44" s="174">
        <f t="shared" si="0"/>
        <v>3652</v>
      </c>
      <c r="L44" s="170">
        <f>SUM(L3:L43)</f>
        <v>41709</v>
      </c>
      <c r="M44" s="171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45161</v>
      </c>
      <c r="D46" s="94">
        <f t="shared" si="1"/>
        <v>2804</v>
      </c>
      <c r="E46" s="95">
        <f t="shared" si="1"/>
        <v>541</v>
      </c>
      <c r="F46" s="95">
        <f t="shared" si="1"/>
        <v>628</v>
      </c>
      <c r="G46" s="95">
        <f t="shared" si="1"/>
        <v>1558</v>
      </c>
      <c r="H46" s="95">
        <f t="shared" si="1"/>
        <v>1383</v>
      </c>
      <c r="I46" s="95">
        <f t="shared" si="1"/>
        <v>3107</v>
      </c>
      <c r="J46" s="95">
        <f t="shared" si="1"/>
        <v>4201</v>
      </c>
      <c r="K46" s="96">
        <f t="shared" si="1"/>
        <v>3652</v>
      </c>
      <c r="L46" s="92">
        <f>SUM(L3:L43)</f>
        <v>41709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13.5</v>
      </c>
      <c r="M49" s="208">
        <v>0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559996.4</v>
      </c>
      <c r="D51" s="118">
        <f t="shared" si="2"/>
        <v>33087.200000000004</v>
      </c>
      <c r="E51" s="119">
        <f t="shared" si="2"/>
        <v>6383.8</v>
      </c>
      <c r="F51" s="119">
        <f t="shared" si="2"/>
        <v>7410.4000000000005</v>
      </c>
      <c r="G51" s="119">
        <f t="shared" si="2"/>
        <v>18696</v>
      </c>
      <c r="H51" s="119">
        <f t="shared" si="2"/>
        <v>16596</v>
      </c>
      <c r="I51" s="119">
        <f t="shared" si="2"/>
        <v>37284</v>
      </c>
      <c r="J51" s="119">
        <f t="shared" si="2"/>
        <v>51252.2</v>
      </c>
      <c r="K51" s="120">
        <f t="shared" si="2"/>
        <v>44554.399999999994</v>
      </c>
      <c r="L51" s="116">
        <f t="shared" si="2"/>
        <v>563071.5</v>
      </c>
      <c r="M51" s="121">
        <f t="shared" si="2"/>
        <v>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302.83199999999999</v>
      </c>
      <c r="E56" s="133">
        <f>(E46*E54)</f>
        <v>58.427999999999997</v>
      </c>
      <c r="F56" s="133">
        <f>(F46*F54)</f>
        <v>67.823999999999998</v>
      </c>
      <c r="G56" s="133">
        <f>(G46*G54)</f>
        <v>168.26400000000001</v>
      </c>
      <c r="H56" s="133">
        <f t="shared" ref="H56" si="3">(H46*H54)</f>
        <v>149.364</v>
      </c>
      <c r="I56" s="133">
        <f>(I46*I54)</f>
        <v>335.55599999999998</v>
      </c>
      <c r="J56" s="133">
        <f>(J46*J54)</f>
        <v>453.70799999999997</v>
      </c>
      <c r="K56" s="134">
        <f>(K46*K54)</f>
        <v>394.416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104744</v>
      </c>
      <c r="C58" s="260"/>
      <c r="D58" s="138" t="s">
        <v>70</v>
      </c>
      <c r="E58" s="264">
        <v>45154</v>
      </c>
      <c r="F58" s="264"/>
      <c r="G58" s="264"/>
      <c r="H58" s="264"/>
      <c r="I58" s="265" t="s">
        <v>108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437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104737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104737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104307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1338331.8999999999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104737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1930.3920000000001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1340262.2919999999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37428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12.849207550787577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104737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145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45154</v>
      </c>
      <c r="B73" s="258"/>
      <c r="C73" s="258"/>
      <c r="D73" s="169"/>
      <c r="E73" s="252" t="s">
        <v>93</v>
      </c>
      <c r="F73" s="252"/>
      <c r="G73" s="252"/>
      <c r="H73" s="252"/>
      <c r="I73" s="253">
        <v>-65896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76269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108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59850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16774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145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437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77206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937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129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1688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19982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3065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4268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2095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8924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1717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3579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2274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1415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2007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398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229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1032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113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57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168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238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110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317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207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190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233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212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840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264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236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610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184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739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1462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3662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128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22427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45318</v>
      </c>
      <c r="D44" s="89">
        <f t="shared" si="0"/>
        <v>2802</v>
      </c>
      <c r="E44" s="90">
        <f t="shared" si="0"/>
        <v>500</v>
      </c>
      <c r="F44" s="90">
        <f t="shared" si="0"/>
        <v>627</v>
      </c>
      <c r="G44" s="90">
        <f t="shared" si="0"/>
        <v>1579</v>
      </c>
      <c r="H44" s="90">
        <f t="shared" si="0"/>
        <v>1415</v>
      </c>
      <c r="I44" s="90">
        <f t="shared" si="0"/>
        <v>3104</v>
      </c>
      <c r="J44" s="90">
        <f t="shared" si="0"/>
        <v>4281</v>
      </c>
      <c r="K44" s="91">
        <f t="shared" si="0"/>
        <v>3662</v>
      </c>
      <c r="L44" s="87">
        <f t="shared" si="0"/>
        <v>22427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45318</v>
      </c>
      <c r="D46" s="94">
        <f t="shared" si="1"/>
        <v>2802</v>
      </c>
      <c r="E46" s="95">
        <f t="shared" si="1"/>
        <v>500</v>
      </c>
      <c r="F46" s="95">
        <f t="shared" si="1"/>
        <v>627</v>
      </c>
      <c r="G46" s="95">
        <f t="shared" si="1"/>
        <v>1579</v>
      </c>
      <c r="H46" s="95">
        <f t="shared" si="1"/>
        <v>1415</v>
      </c>
      <c r="I46" s="95">
        <f t="shared" si="1"/>
        <v>3104</v>
      </c>
      <c r="J46" s="95">
        <f t="shared" si="1"/>
        <v>4281</v>
      </c>
      <c r="K46" s="96">
        <f t="shared" si="1"/>
        <v>3662</v>
      </c>
      <c r="L46" s="92">
        <f t="shared" si="1"/>
        <v>22427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13.5</v>
      </c>
      <c r="M49" s="208">
        <v>0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561943.20000000007</v>
      </c>
      <c r="D51" s="118">
        <f t="shared" si="2"/>
        <v>33063.599999999999</v>
      </c>
      <c r="E51" s="119">
        <f t="shared" si="2"/>
        <v>5900</v>
      </c>
      <c r="F51" s="119">
        <f t="shared" si="2"/>
        <v>7398.6</v>
      </c>
      <c r="G51" s="119">
        <f t="shared" si="2"/>
        <v>18948</v>
      </c>
      <c r="H51" s="119">
        <f t="shared" si="2"/>
        <v>16980</v>
      </c>
      <c r="I51" s="119">
        <f t="shared" si="2"/>
        <v>37248</v>
      </c>
      <c r="J51" s="119">
        <f t="shared" si="2"/>
        <v>52228.2</v>
      </c>
      <c r="K51" s="120">
        <f t="shared" si="2"/>
        <v>44676.399999999994</v>
      </c>
      <c r="L51" s="116">
        <f t="shared" si="2"/>
        <v>302764.5</v>
      </c>
      <c r="M51" s="121">
        <f t="shared" si="2"/>
        <v>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302.61599999999999</v>
      </c>
      <c r="E56" s="133">
        <f>(E46*E54)</f>
        <v>54</v>
      </c>
      <c r="F56" s="133">
        <f>(F46*F54)</f>
        <v>67.715999999999994</v>
      </c>
      <c r="G56" s="133">
        <f>(G46*G54)</f>
        <v>170.53200000000001</v>
      </c>
      <c r="H56" s="133">
        <f t="shared" ref="H56" si="3">(H46*H54)</f>
        <v>152.82</v>
      </c>
      <c r="I56" s="133">
        <f>(I46*I54)</f>
        <v>335.23199999999997</v>
      </c>
      <c r="J56" s="133">
        <f>(J46*J54)</f>
        <v>462.34800000000001</v>
      </c>
      <c r="K56" s="134">
        <f>(K46*K54)</f>
        <v>395.49599999999998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85715</v>
      </c>
      <c r="C58" s="260"/>
      <c r="D58" s="138" t="s">
        <v>70</v>
      </c>
      <c r="E58" s="264">
        <v>45155</v>
      </c>
      <c r="F58" s="264"/>
      <c r="G58" s="264"/>
      <c r="H58" s="264"/>
      <c r="I58" s="265" t="s">
        <v>110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442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85709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85709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85273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1081150.5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85709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1940.7599999999998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1083091.26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65896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12.701456029458328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85709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565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45155</v>
      </c>
      <c r="B73" s="258"/>
      <c r="C73" s="258"/>
      <c r="D73" s="169"/>
      <c r="E73" s="252" t="s">
        <v>93</v>
      </c>
      <c r="F73" s="252"/>
      <c r="G73" s="252"/>
      <c r="H73" s="252"/>
      <c r="I73" s="253">
        <v>-64100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87505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110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57250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315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30192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250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442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88449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944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130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1639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21301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3026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4317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2105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8769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1746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3347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2372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1437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1915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414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234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1076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112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72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238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106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312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204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241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204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845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275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220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628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174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730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244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1484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509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3658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132</v>
      </c>
      <c r="B42" s="244"/>
      <c r="C42" s="245"/>
      <c r="D42" s="246"/>
      <c r="E42" s="247"/>
      <c r="F42" s="247"/>
      <c r="G42" s="247"/>
      <c r="H42" s="247"/>
      <c r="I42" s="247"/>
      <c r="J42" s="247"/>
      <c r="K42" s="248"/>
      <c r="L42" s="244">
        <v>28330</v>
      </c>
      <c r="M42" s="245"/>
      <c r="N42" s="229"/>
    </row>
    <row r="43" spans="1:14" s="51" customFormat="1" ht="15.75" thickBot="1">
      <c r="A43" s="48"/>
      <c r="B43" s="175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6"/>
      <c r="N43" s="50"/>
    </row>
    <row r="44" spans="1:14" ht="15.75" thickBot="1">
      <c r="A44" s="86" t="s">
        <v>54</v>
      </c>
      <c r="B44" s="170">
        <f t="shared" ref="B44:M44" si="0">SUM(B3:B42)</f>
        <v>0</v>
      </c>
      <c r="C44" s="171">
        <f t="shared" si="0"/>
        <v>46250</v>
      </c>
      <c r="D44" s="172">
        <f t="shared" si="0"/>
        <v>2780</v>
      </c>
      <c r="E44" s="173">
        <f t="shared" si="0"/>
        <v>495</v>
      </c>
      <c r="F44" s="173">
        <f t="shared" si="0"/>
        <v>648</v>
      </c>
      <c r="G44" s="173">
        <f t="shared" si="0"/>
        <v>1575</v>
      </c>
      <c r="H44" s="173">
        <f t="shared" si="0"/>
        <v>1437</v>
      </c>
      <c r="I44" s="173">
        <f t="shared" si="0"/>
        <v>3188</v>
      </c>
      <c r="J44" s="173">
        <f t="shared" si="0"/>
        <v>4287</v>
      </c>
      <c r="K44" s="174">
        <f t="shared" si="0"/>
        <v>3658</v>
      </c>
      <c r="L44" s="170">
        <f>SUM(L3:L43)</f>
        <v>28330</v>
      </c>
      <c r="M44" s="171">
        <f t="shared" si="0"/>
        <v>0</v>
      </c>
      <c r="N44" s="50"/>
    </row>
    <row r="45" spans="1:14" s="51" customFormat="1" ht="15.75" thickBot="1">
      <c r="A45" s="86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46250</v>
      </c>
      <c r="D46" s="94">
        <f t="shared" si="1"/>
        <v>2780</v>
      </c>
      <c r="E46" s="95">
        <f t="shared" si="1"/>
        <v>495</v>
      </c>
      <c r="F46" s="95">
        <f t="shared" si="1"/>
        <v>648</v>
      </c>
      <c r="G46" s="95">
        <f t="shared" si="1"/>
        <v>1575</v>
      </c>
      <c r="H46" s="95">
        <f t="shared" si="1"/>
        <v>1437</v>
      </c>
      <c r="I46" s="95">
        <f t="shared" si="1"/>
        <v>3188</v>
      </c>
      <c r="J46" s="95">
        <f t="shared" si="1"/>
        <v>4287</v>
      </c>
      <c r="K46" s="96">
        <f t="shared" si="1"/>
        <v>3658</v>
      </c>
      <c r="L46" s="92">
        <f>SUM(L3:L43)</f>
        <v>28330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8">
        <v>0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573500</v>
      </c>
      <c r="D51" s="118">
        <f t="shared" si="2"/>
        <v>32804</v>
      </c>
      <c r="E51" s="119">
        <f t="shared" si="2"/>
        <v>5841</v>
      </c>
      <c r="F51" s="119">
        <f t="shared" si="2"/>
        <v>7646.4000000000005</v>
      </c>
      <c r="G51" s="119">
        <f t="shared" si="2"/>
        <v>18900</v>
      </c>
      <c r="H51" s="119">
        <f t="shared" si="2"/>
        <v>17244</v>
      </c>
      <c r="I51" s="119">
        <f t="shared" si="2"/>
        <v>38256</v>
      </c>
      <c r="J51" s="119">
        <f t="shared" si="2"/>
        <v>52301.399999999994</v>
      </c>
      <c r="K51" s="120">
        <f t="shared" si="2"/>
        <v>44627.6</v>
      </c>
      <c r="L51" s="116">
        <f t="shared" si="2"/>
        <v>368290</v>
      </c>
      <c r="M51" s="121">
        <f t="shared" si="2"/>
        <v>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300.24</v>
      </c>
      <c r="E56" s="133">
        <f>(E46*E54)</f>
        <v>53.46</v>
      </c>
      <c r="F56" s="133">
        <f>(F46*F54)</f>
        <v>69.983999999999995</v>
      </c>
      <c r="G56" s="133">
        <f>(G46*G54)</f>
        <v>170.1</v>
      </c>
      <c r="H56" s="133">
        <f t="shared" ref="H56" si="3">(H46*H54)</f>
        <v>155.196</v>
      </c>
      <c r="I56" s="133">
        <f>(I46*I54)</f>
        <v>344.30399999999997</v>
      </c>
      <c r="J56" s="133">
        <f>(J46*J54)</f>
        <v>462.99599999999998</v>
      </c>
      <c r="K56" s="134">
        <f>(K46*K54)</f>
        <v>395.06400000000002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92648</v>
      </c>
      <c r="C58" s="260"/>
      <c r="D58" s="138" t="s">
        <v>70</v>
      </c>
      <c r="E58" s="264">
        <v>45156</v>
      </c>
      <c r="F58" s="264"/>
      <c r="G58" s="264"/>
      <c r="H58" s="264"/>
      <c r="I58" s="265" t="s">
        <v>116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512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92661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92661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92136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1159410.3999999999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92661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1951.3440000000003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1161361.7439999999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64100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12.60486394026222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92661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300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45156</v>
      </c>
      <c r="B73" s="258"/>
      <c r="C73" s="258"/>
      <c r="D73" s="169"/>
      <c r="E73" s="252" t="s">
        <v>93</v>
      </c>
      <c r="F73" s="252"/>
      <c r="G73" s="252"/>
      <c r="H73" s="252"/>
      <c r="I73" s="253">
        <v>-53630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103131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116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67675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35643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300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512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104130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999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8.85546875" style="6" bestFit="1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4</v>
      </c>
      <c r="N1" s="268" t="s">
        <v>131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14</v>
      </c>
      <c r="N2" s="268"/>
    </row>
    <row r="3" spans="1:14">
      <c r="A3" s="199" t="s">
        <v>15</v>
      </c>
      <c r="B3" s="215"/>
      <c r="C3" s="14">
        <v>1727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20826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3007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4317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2124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8895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2183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4394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2351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2025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408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208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1029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124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166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239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108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316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209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207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244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214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814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265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241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611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173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743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261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1441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3696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192" t="s">
        <v>132</v>
      </c>
      <c r="B42" s="244"/>
      <c r="C42" s="245"/>
      <c r="D42" s="246"/>
      <c r="E42" s="247"/>
      <c r="F42" s="247"/>
      <c r="G42" s="247"/>
      <c r="H42" s="247"/>
      <c r="I42" s="247"/>
      <c r="J42" s="247"/>
      <c r="K42" s="248"/>
      <c r="L42" s="244"/>
      <c r="M42" s="245">
        <v>24330</v>
      </c>
      <c r="N42" s="229"/>
    </row>
    <row r="43" spans="1:14" s="51" customFormat="1" ht="15.75" thickBot="1">
      <c r="A43" s="77" t="s">
        <v>133</v>
      </c>
      <c r="B43" s="175"/>
      <c r="C43" s="176"/>
      <c r="D43" s="178"/>
      <c r="E43" s="177"/>
      <c r="F43" s="177"/>
      <c r="G43" s="177"/>
      <c r="H43" s="177"/>
      <c r="I43" s="177"/>
      <c r="J43" s="177"/>
      <c r="K43" s="185"/>
      <c r="L43" s="175">
        <v>20243</v>
      </c>
      <c r="M43" s="176"/>
      <c r="N43" s="50"/>
    </row>
    <row r="44" spans="1:14" ht="15.75" thickBot="1">
      <c r="A44" s="184" t="s">
        <v>54</v>
      </c>
      <c r="B44" s="170">
        <f t="shared" ref="B44:M44" si="0">SUM(B3:B42)</f>
        <v>0</v>
      </c>
      <c r="C44" s="171">
        <f t="shared" si="0"/>
        <v>47473</v>
      </c>
      <c r="D44" s="172">
        <f t="shared" si="0"/>
        <v>2758</v>
      </c>
      <c r="E44" s="173">
        <f t="shared" si="0"/>
        <v>506</v>
      </c>
      <c r="F44" s="173">
        <f t="shared" si="0"/>
        <v>616</v>
      </c>
      <c r="G44" s="173">
        <f t="shared" si="0"/>
        <v>1557</v>
      </c>
      <c r="H44" s="173">
        <f t="shared" si="0"/>
        <v>1417</v>
      </c>
      <c r="I44" s="173">
        <f t="shared" si="0"/>
        <v>3081</v>
      </c>
      <c r="J44" s="173">
        <f t="shared" si="0"/>
        <v>4376</v>
      </c>
      <c r="K44" s="174">
        <f t="shared" si="0"/>
        <v>3696</v>
      </c>
      <c r="L44" s="170">
        <f>SUM(L3:L43)</f>
        <v>20243</v>
      </c>
      <c r="M44" s="171">
        <f t="shared" si="0"/>
        <v>24330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47473</v>
      </c>
      <c r="D46" s="94">
        <f t="shared" si="1"/>
        <v>2758</v>
      </c>
      <c r="E46" s="95">
        <f t="shared" si="1"/>
        <v>506</v>
      </c>
      <c r="F46" s="95">
        <f t="shared" si="1"/>
        <v>616</v>
      </c>
      <c r="G46" s="95">
        <f t="shared" si="1"/>
        <v>1557</v>
      </c>
      <c r="H46" s="95">
        <f t="shared" si="1"/>
        <v>1417</v>
      </c>
      <c r="I46" s="95">
        <f t="shared" si="1"/>
        <v>3081</v>
      </c>
      <c r="J46" s="95">
        <f t="shared" si="1"/>
        <v>4376</v>
      </c>
      <c r="K46" s="96">
        <f t="shared" si="1"/>
        <v>3696</v>
      </c>
      <c r="L46" s="92">
        <f>SUM(L3:L43)</f>
        <v>20243</v>
      </c>
      <c r="M46" s="93">
        <f t="shared" si="1"/>
        <v>24330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60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13.5</v>
      </c>
      <c r="M49" s="203">
        <v>13</v>
      </c>
      <c r="N49" s="105"/>
    </row>
    <row r="50" spans="1:14" ht="15.75" thickBot="1">
      <c r="A50" s="169"/>
      <c r="B50" s="115"/>
      <c r="C50" s="115"/>
      <c r="D50" s="115"/>
      <c r="E50" s="115"/>
      <c r="F50" s="115"/>
      <c r="G50" s="115"/>
      <c r="H50" s="115"/>
      <c r="I50" s="169"/>
      <c r="J50" s="169"/>
      <c r="K50" s="169"/>
      <c r="L50" s="169"/>
      <c r="M50" s="16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588665.20000000007</v>
      </c>
      <c r="D51" s="118">
        <f t="shared" si="2"/>
        <v>32544.400000000001</v>
      </c>
      <c r="E51" s="119">
        <f t="shared" si="2"/>
        <v>5970.8</v>
      </c>
      <c r="F51" s="119">
        <f t="shared" si="2"/>
        <v>7268.8</v>
      </c>
      <c r="G51" s="119">
        <f t="shared" si="2"/>
        <v>18684</v>
      </c>
      <c r="H51" s="119">
        <f t="shared" si="2"/>
        <v>17004</v>
      </c>
      <c r="I51" s="119">
        <f t="shared" si="2"/>
        <v>36972</v>
      </c>
      <c r="J51" s="119">
        <f t="shared" si="2"/>
        <v>53387.199999999997</v>
      </c>
      <c r="K51" s="120">
        <f t="shared" si="2"/>
        <v>45091.199999999997</v>
      </c>
      <c r="L51" s="116">
        <f t="shared" si="2"/>
        <v>273280.5</v>
      </c>
      <c r="M51" s="121">
        <f t="shared" si="2"/>
        <v>316290</v>
      </c>
      <c r="N51" s="122" t="s">
        <v>63</v>
      </c>
    </row>
    <row r="52" spans="1:14" ht="15.75" thickBo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9"/>
      <c r="B55" s="169"/>
      <c r="C55" s="169"/>
      <c r="D55" s="169"/>
      <c r="E55" s="115"/>
      <c r="F55" s="115"/>
      <c r="G55" s="115"/>
      <c r="H55" s="169"/>
      <c r="I55" s="169"/>
      <c r="J55" s="169"/>
      <c r="K55" s="169"/>
      <c r="L55" s="169"/>
      <c r="M55" s="169"/>
      <c r="N55" s="125"/>
    </row>
    <row r="56" spans="1:14" ht="15.75" thickBot="1">
      <c r="A56" s="77" t="s">
        <v>68</v>
      </c>
      <c r="B56" s="130"/>
      <c r="C56" s="131"/>
      <c r="D56" s="132">
        <f>(D46*D54)</f>
        <v>297.86399999999998</v>
      </c>
      <c r="E56" s="133">
        <f>(E46*E54)</f>
        <v>54.647999999999996</v>
      </c>
      <c r="F56" s="133">
        <f>(F46*F54)</f>
        <v>66.528000000000006</v>
      </c>
      <c r="G56" s="133">
        <f>(G46*G54)</f>
        <v>168.15600000000001</v>
      </c>
      <c r="H56" s="133">
        <f t="shared" ref="H56" si="3">(H46*H54)</f>
        <v>153.036</v>
      </c>
      <c r="I56" s="133">
        <f>(I46*I54)</f>
        <v>332.74799999999999</v>
      </c>
      <c r="J56" s="133">
        <f>(J46*J54)</f>
        <v>472.608</v>
      </c>
      <c r="K56" s="134">
        <f>(K46*K54)</f>
        <v>399.16800000000001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9"/>
      <c r="B57" s="169"/>
      <c r="C57" s="169"/>
      <c r="D57" s="16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110053</v>
      </c>
      <c r="C58" s="260"/>
      <c r="D58" s="138" t="s">
        <v>70</v>
      </c>
      <c r="E58" s="264">
        <v>45157</v>
      </c>
      <c r="F58" s="264"/>
      <c r="G58" s="264"/>
      <c r="H58" s="264"/>
      <c r="I58" s="265" t="s">
        <v>114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581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110059</v>
      </c>
      <c r="J59" s="250"/>
      <c r="K59" s="250"/>
      <c r="L59" s="250"/>
      <c r="M59" s="250"/>
      <c r="N59" s="250"/>
    </row>
    <row r="60" spans="1:14" ht="15.75" thickBot="1">
      <c r="A60" s="169"/>
      <c r="B60" s="139"/>
      <c r="C60" s="139"/>
      <c r="D60" s="138"/>
      <c r="E60" s="249" t="s">
        <v>73</v>
      </c>
      <c r="F60" s="249"/>
      <c r="G60" s="249"/>
      <c r="H60" s="249"/>
      <c r="I60" s="250">
        <v>110059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109472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1395158.1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110059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1944.7559999999999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1397102.8560000001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9"/>
      <c r="B67" s="140"/>
      <c r="C67" s="140"/>
      <c r="D67" s="169"/>
      <c r="E67" s="252" t="s">
        <v>84</v>
      </c>
      <c r="F67" s="252"/>
      <c r="G67" s="252"/>
      <c r="H67" s="252"/>
      <c r="I67" s="253">
        <v>53630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12.762193583747443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110059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440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45157</v>
      </c>
      <c r="B73" s="258"/>
      <c r="C73" s="258"/>
      <c r="D73" s="169"/>
      <c r="E73" s="252" t="s">
        <v>93</v>
      </c>
      <c r="F73" s="252"/>
      <c r="G73" s="252"/>
      <c r="H73" s="252"/>
      <c r="I73" s="253">
        <v>-51123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9"/>
      <c r="E74" s="16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9"/>
      <c r="E75" s="252" t="s">
        <v>94</v>
      </c>
      <c r="F75" s="252"/>
      <c r="G75" s="252"/>
      <c r="H75" s="252"/>
      <c r="I75" s="253">
        <f>(I67+I68+I69+I70+I71+I73+I76+I72)</f>
        <v>112566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9"/>
      <c r="E77" s="169"/>
      <c r="F77" s="146"/>
      <c r="G77" s="167"/>
      <c r="H77" s="167"/>
      <c r="I77" s="168"/>
      <c r="J77" s="168"/>
      <c r="K77" s="168"/>
      <c r="L77" s="168"/>
      <c r="M77" s="168"/>
      <c r="N77" s="149"/>
    </row>
    <row r="78" spans="1:14">
      <c r="A78" s="255" t="s">
        <v>114</v>
      </c>
      <c r="B78" s="255"/>
      <c r="C78" s="255"/>
      <c r="D78" s="16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75550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140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37238</v>
      </c>
      <c r="J81" s="250"/>
      <c r="K81" s="250"/>
      <c r="L81" s="250"/>
      <c r="M81" s="250"/>
      <c r="N81" s="250"/>
    </row>
    <row r="82" spans="1:14">
      <c r="A82" s="169"/>
      <c r="B82" s="169"/>
      <c r="C82" s="169"/>
      <c r="D82" s="152"/>
      <c r="E82" s="249" t="s">
        <v>100</v>
      </c>
      <c r="F82" s="249"/>
      <c r="G82" s="249"/>
      <c r="H82" s="249"/>
      <c r="I82" s="250">
        <v>300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581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5"/>
      <c r="F85" s="165"/>
      <c r="G85" s="165"/>
      <c r="H85" s="165"/>
      <c r="I85" s="166"/>
      <c r="J85" s="166"/>
      <c r="K85" s="166"/>
      <c r="L85" s="166"/>
      <c r="M85" s="166"/>
      <c r="N85" s="16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113809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5"/>
      <c r="F87" s="165"/>
      <c r="G87" s="165"/>
      <c r="H87" s="165"/>
      <c r="I87" s="166"/>
      <c r="J87" s="166"/>
      <c r="K87" s="166"/>
      <c r="L87" s="166"/>
      <c r="M87" s="166"/>
      <c r="N87" s="16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1243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 ht="15" customHeight="1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107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1649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22795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3201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3560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2474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9281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1775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4161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 ht="15" customHeight="1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2388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1477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1893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464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303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1094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117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195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196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134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316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193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232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235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211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 ht="15" customHeight="1">
      <c r="A29" s="199" t="s">
        <v>40</v>
      </c>
      <c r="B29" s="215"/>
      <c r="C29" s="53"/>
      <c r="D29" s="53"/>
      <c r="E29" s="53"/>
      <c r="F29" s="53"/>
      <c r="G29" s="53">
        <v>951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61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313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633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79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174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764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279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1355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500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4039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14660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48896</v>
      </c>
      <c r="D44" s="89">
        <f t="shared" si="0"/>
        <v>2861</v>
      </c>
      <c r="E44" s="90">
        <f t="shared" si="0"/>
        <v>622</v>
      </c>
      <c r="F44" s="90">
        <f t="shared" si="0"/>
        <v>767</v>
      </c>
      <c r="G44" s="90">
        <f t="shared" si="0"/>
        <v>1715</v>
      </c>
      <c r="H44" s="90">
        <f t="shared" si="0"/>
        <v>1477</v>
      </c>
      <c r="I44" s="90">
        <f t="shared" si="0"/>
        <v>3082</v>
      </c>
      <c r="J44" s="90">
        <f t="shared" si="0"/>
        <v>4281</v>
      </c>
      <c r="K44" s="91">
        <f t="shared" si="0"/>
        <v>4039</v>
      </c>
      <c r="L44" s="87">
        <f t="shared" si="0"/>
        <v>14660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48896</v>
      </c>
      <c r="D46" s="94">
        <f t="shared" si="1"/>
        <v>2861</v>
      </c>
      <c r="E46" s="95">
        <f t="shared" si="1"/>
        <v>622</v>
      </c>
      <c r="F46" s="95">
        <f t="shared" si="1"/>
        <v>767</v>
      </c>
      <c r="G46" s="95">
        <f t="shared" si="1"/>
        <v>1715</v>
      </c>
      <c r="H46" s="95">
        <f t="shared" si="1"/>
        <v>1477</v>
      </c>
      <c r="I46" s="95">
        <f t="shared" si="1"/>
        <v>3082</v>
      </c>
      <c r="J46" s="95">
        <f t="shared" si="1"/>
        <v>4281</v>
      </c>
      <c r="K46" s="96">
        <f t="shared" si="1"/>
        <v>4039</v>
      </c>
      <c r="L46" s="92">
        <f t="shared" si="1"/>
        <v>14660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13.25</v>
      </c>
      <c r="M49" s="208">
        <v>0</v>
      </c>
      <c r="N49" s="105"/>
    </row>
    <row r="50" spans="1:14" ht="15.75" thickBot="1">
      <c r="A50" s="114"/>
      <c r="B50" s="115"/>
      <c r="C50" s="115"/>
      <c r="D50" s="115"/>
      <c r="E50" s="115"/>
      <c r="F50" s="115"/>
      <c r="G50" s="115"/>
      <c r="H50" s="115"/>
      <c r="I50" s="114"/>
      <c r="J50" s="114"/>
      <c r="K50" s="114"/>
      <c r="L50" s="114"/>
      <c r="M50" s="11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606310.40000000002</v>
      </c>
      <c r="D51" s="118">
        <f t="shared" si="2"/>
        <v>33759.800000000003</v>
      </c>
      <c r="E51" s="119">
        <f t="shared" si="2"/>
        <v>7339.6</v>
      </c>
      <c r="F51" s="119">
        <f t="shared" si="2"/>
        <v>9050.6</v>
      </c>
      <c r="G51" s="119">
        <f t="shared" si="2"/>
        <v>20580</v>
      </c>
      <c r="H51" s="119">
        <f t="shared" si="2"/>
        <v>17724</v>
      </c>
      <c r="I51" s="119">
        <f t="shared" si="2"/>
        <v>36984</v>
      </c>
      <c r="J51" s="119">
        <f t="shared" si="2"/>
        <v>52228.2</v>
      </c>
      <c r="K51" s="120">
        <f t="shared" si="2"/>
        <v>49275.799999999996</v>
      </c>
      <c r="L51" s="116">
        <f t="shared" si="2"/>
        <v>194245</v>
      </c>
      <c r="M51" s="121">
        <f t="shared" si="2"/>
        <v>0</v>
      </c>
      <c r="N51" s="122" t="s">
        <v>63</v>
      </c>
    </row>
    <row r="52" spans="1:14" ht="15.75" thickBo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14"/>
      <c r="B55" s="114"/>
      <c r="C55" s="114"/>
      <c r="D55" s="114"/>
      <c r="E55" s="115"/>
      <c r="F55" s="115"/>
      <c r="G55" s="115"/>
      <c r="H55" s="114"/>
      <c r="I55" s="114"/>
      <c r="J55" s="114"/>
      <c r="K55" s="114"/>
      <c r="L55" s="114"/>
      <c r="M55" s="114"/>
      <c r="N55" s="125"/>
    </row>
    <row r="56" spans="1:14" ht="15.75" thickBot="1">
      <c r="A56" s="77" t="s">
        <v>68</v>
      </c>
      <c r="B56" s="130"/>
      <c r="C56" s="131"/>
      <c r="D56" s="132">
        <f>(D46*D54)</f>
        <v>308.988</v>
      </c>
      <c r="E56" s="133">
        <f>(E46*E54)</f>
        <v>67.176000000000002</v>
      </c>
      <c r="F56" s="133">
        <f>(F46*F54)</f>
        <v>82.835999999999999</v>
      </c>
      <c r="G56" s="133">
        <f>(G46*G54)</f>
        <v>185.22</v>
      </c>
      <c r="H56" s="133">
        <f t="shared" ref="H56" si="3">(H46*H54)</f>
        <v>159.51599999999999</v>
      </c>
      <c r="I56" s="133">
        <f>(I46*I54)</f>
        <v>332.85599999999999</v>
      </c>
      <c r="J56" s="133">
        <f>(J46*J54)</f>
        <v>462.34800000000001</v>
      </c>
      <c r="K56" s="134">
        <f>(K46*K54)</f>
        <v>436.21199999999999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14"/>
      <c r="B57" s="114"/>
      <c r="C57" s="114"/>
      <c r="D57" s="11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82400</v>
      </c>
      <c r="C58" s="260"/>
      <c r="D58" s="138" t="s">
        <v>70</v>
      </c>
      <c r="E58" s="264">
        <v>45140</v>
      </c>
      <c r="F58" s="264"/>
      <c r="G58" s="264"/>
      <c r="H58" s="264"/>
      <c r="I58" s="265" t="s">
        <v>108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375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82413</v>
      </c>
      <c r="J59" s="250"/>
      <c r="K59" s="250"/>
      <c r="L59" s="250"/>
      <c r="M59" s="250"/>
      <c r="N59" s="250"/>
    </row>
    <row r="60" spans="1:14" ht="15.75" thickBot="1">
      <c r="A60" s="114"/>
      <c r="B60" s="139"/>
      <c r="C60" s="139"/>
      <c r="D60" s="138"/>
      <c r="E60" s="249" t="s">
        <v>73</v>
      </c>
      <c r="F60" s="249"/>
      <c r="G60" s="249"/>
      <c r="H60" s="249"/>
      <c r="I60" s="250">
        <v>82413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82025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1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1027497.4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82413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2035.152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14"/>
      <c r="B65" s="140"/>
      <c r="C65" s="140"/>
      <c r="D65" s="138"/>
      <c r="E65" s="249" t="s">
        <v>81</v>
      </c>
      <c r="F65" s="249"/>
      <c r="G65" s="249"/>
      <c r="H65" s="249"/>
      <c r="I65" s="250">
        <v>70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1029532.552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14"/>
      <c r="B67" s="140"/>
      <c r="C67" s="140"/>
      <c r="D67" s="114"/>
      <c r="E67" s="252" t="s">
        <v>84</v>
      </c>
      <c r="F67" s="252"/>
      <c r="G67" s="252"/>
      <c r="H67" s="252"/>
      <c r="I67" s="253">
        <v>38551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12.551448363303871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1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82413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45140</v>
      </c>
      <c r="B73" s="258"/>
      <c r="C73" s="258"/>
      <c r="D73" s="114"/>
      <c r="E73" s="252" t="s">
        <v>93</v>
      </c>
      <c r="F73" s="252"/>
      <c r="G73" s="252"/>
      <c r="H73" s="252"/>
      <c r="I73" s="253">
        <v>-54788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14"/>
      <c r="E74" s="11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 ht="15" customHeight="1">
      <c r="A75" s="258"/>
      <c r="B75" s="258"/>
      <c r="C75" s="258"/>
      <c r="D75" s="114"/>
      <c r="E75" s="252" t="s">
        <v>94</v>
      </c>
      <c r="F75" s="252"/>
      <c r="G75" s="252"/>
      <c r="H75" s="252"/>
      <c r="I75" s="253">
        <f>(I67+I68+I69+I70+I71+I73+I76+I72)</f>
        <v>66246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14"/>
      <c r="E76" s="252" t="s">
        <v>95</v>
      </c>
      <c r="F76" s="252"/>
      <c r="G76" s="252"/>
      <c r="H76" s="252"/>
      <c r="I76" s="253">
        <f>(I65+I66)</f>
        <v>70</v>
      </c>
      <c r="J76" s="253"/>
      <c r="K76" s="253"/>
      <c r="L76" s="253"/>
      <c r="M76" s="253"/>
      <c r="N76" s="253"/>
    </row>
    <row r="77" spans="1:14" ht="15" customHeight="1">
      <c r="A77" s="258"/>
      <c r="B77" s="258"/>
      <c r="C77" s="258"/>
      <c r="D77" s="114"/>
      <c r="E77" s="114"/>
      <c r="F77" s="146"/>
      <c r="G77" s="147"/>
      <c r="H77" s="147"/>
      <c r="I77" s="148"/>
      <c r="J77" s="148"/>
      <c r="K77" s="148"/>
      <c r="L77" s="148"/>
      <c r="M77" s="148"/>
      <c r="N77" s="149"/>
    </row>
    <row r="78" spans="1:14">
      <c r="A78" s="255" t="s">
        <v>108</v>
      </c>
      <c r="B78" s="255"/>
      <c r="C78" s="255"/>
      <c r="D78" s="11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66150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14"/>
      <c r="B82" s="114"/>
      <c r="C82" s="114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375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3"/>
      <c r="F85" s="153"/>
      <c r="G85" s="153"/>
      <c r="H85" s="153"/>
      <c r="I85" s="154"/>
      <c r="J85" s="154"/>
      <c r="K85" s="154"/>
      <c r="L85" s="154"/>
      <c r="M85" s="154"/>
      <c r="N85" s="154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66525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3"/>
      <c r="F87" s="153"/>
      <c r="G87" s="153"/>
      <c r="H87" s="153"/>
      <c r="I87" s="154"/>
      <c r="J87" s="154"/>
      <c r="K87" s="154"/>
      <c r="L87" s="154"/>
      <c r="M87" s="154"/>
      <c r="N87" s="154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279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4</v>
      </c>
      <c r="N1" s="268" t="s">
        <v>134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14</v>
      </c>
      <c r="N2" s="268"/>
    </row>
    <row r="3" spans="1:14">
      <c r="A3" s="199" t="s">
        <v>15</v>
      </c>
      <c r="B3" s="215"/>
      <c r="C3" s="14">
        <v>1678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20923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2929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4336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2144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8711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1746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3579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2322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1438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2024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416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218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1040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111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174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224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297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209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189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249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205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822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259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262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630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161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742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228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1509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523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3741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192" t="s">
        <v>133</v>
      </c>
      <c r="B42" s="244"/>
      <c r="C42" s="245"/>
      <c r="D42" s="246"/>
      <c r="E42" s="247"/>
      <c r="F42" s="247"/>
      <c r="G42" s="247"/>
      <c r="H42" s="247"/>
      <c r="I42" s="247"/>
      <c r="J42" s="247"/>
      <c r="K42" s="248"/>
      <c r="L42" s="244"/>
      <c r="M42" s="245">
        <v>19330</v>
      </c>
      <c r="N42" s="229"/>
    </row>
    <row r="43" spans="1:14" s="51" customFormat="1" ht="15.75" thickBot="1">
      <c r="A43" s="77" t="s">
        <v>132</v>
      </c>
      <c r="B43" s="175"/>
      <c r="C43" s="176"/>
      <c r="D43" s="178"/>
      <c r="E43" s="177"/>
      <c r="F43" s="177"/>
      <c r="G43" s="177"/>
      <c r="H43" s="177"/>
      <c r="I43" s="177"/>
      <c r="J43" s="177"/>
      <c r="K43" s="185"/>
      <c r="L43" s="175">
        <v>28388</v>
      </c>
      <c r="M43" s="176"/>
      <c r="N43" s="50"/>
    </row>
    <row r="44" spans="1:14" ht="15.75" thickBot="1">
      <c r="A44" s="184" t="s">
        <v>54</v>
      </c>
      <c r="B44" s="170">
        <f t="shared" ref="B44:M44" si="0">SUM(B3:B42)</f>
        <v>0</v>
      </c>
      <c r="C44" s="171">
        <f t="shared" si="0"/>
        <v>46046</v>
      </c>
      <c r="D44" s="172">
        <f t="shared" si="0"/>
        <v>2836</v>
      </c>
      <c r="E44" s="173">
        <f t="shared" si="0"/>
        <v>521</v>
      </c>
      <c r="F44" s="173">
        <f t="shared" si="0"/>
        <v>634</v>
      </c>
      <c r="G44" s="173">
        <f t="shared" si="0"/>
        <v>1564</v>
      </c>
      <c r="H44" s="173">
        <f t="shared" si="0"/>
        <v>1438</v>
      </c>
      <c r="I44" s="173">
        <f t="shared" si="0"/>
        <v>3179</v>
      </c>
      <c r="J44" s="173">
        <f t="shared" si="0"/>
        <v>4346</v>
      </c>
      <c r="K44" s="174">
        <f t="shared" si="0"/>
        <v>3741</v>
      </c>
      <c r="L44" s="170">
        <f>SUM(L3:L43)</f>
        <v>28388</v>
      </c>
      <c r="M44" s="171">
        <f t="shared" si="0"/>
        <v>19330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46046</v>
      </c>
      <c r="D46" s="94">
        <f t="shared" si="1"/>
        <v>2836</v>
      </c>
      <c r="E46" s="95">
        <f t="shared" si="1"/>
        <v>521</v>
      </c>
      <c r="F46" s="95">
        <f t="shared" si="1"/>
        <v>634</v>
      </c>
      <c r="G46" s="95">
        <f t="shared" si="1"/>
        <v>1564</v>
      </c>
      <c r="H46" s="95">
        <f t="shared" si="1"/>
        <v>1438</v>
      </c>
      <c r="I46" s="95">
        <f t="shared" si="1"/>
        <v>3179</v>
      </c>
      <c r="J46" s="95">
        <f t="shared" si="1"/>
        <v>4346</v>
      </c>
      <c r="K46" s="96">
        <f t="shared" si="1"/>
        <v>3741</v>
      </c>
      <c r="L46" s="92">
        <f>SUM(L3:L43)</f>
        <v>28388</v>
      </c>
      <c r="M46" s="93">
        <f t="shared" si="1"/>
        <v>19330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60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3">
        <v>13.5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570970.4</v>
      </c>
      <c r="D51" s="118">
        <f t="shared" si="2"/>
        <v>33464.800000000003</v>
      </c>
      <c r="E51" s="119">
        <f t="shared" si="2"/>
        <v>6147.8</v>
      </c>
      <c r="F51" s="119">
        <f t="shared" si="2"/>
        <v>7481.2000000000007</v>
      </c>
      <c r="G51" s="119">
        <f t="shared" si="2"/>
        <v>18768</v>
      </c>
      <c r="H51" s="119">
        <f t="shared" si="2"/>
        <v>17256</v>
      </c>
      <c r="I51" s="119">
        <f t="shared" si="2"/>
        <v>38148</v>
      </c>
      <c r="J51" s="119">
        <f t="shared" si="2"/>
        <v>53021.2</v>
      </c>
      <c r="K51" s="120">
        <f t="shared" si="2"/>
        <v>45640.2</v>
      </c>
      <c r="L51" s="116">
        <f t="shared" si="2"/>
        <v>369044</v>
      </c>
      <c r="M51" s="121">
        <f t="shared" si="2"/>
        <v>260955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306.28800000000001</v>
      </c>
      <c r="E56" s="133">
        <f>(E46*E54)</f>
        <v>56.268000000000001</v>
      </c>
      <c r="F56" s="133">
        <f>(F46*F54)</f>
        <v>68.471999999999994</v>
      </c>
      <c r="G56" s="133">
        <f>(G46*G54)</f>
        <v>168.91200000000001</v>
      </c>
      <c r="H56" s="133">
        <f t="shared" ref="H56" si="3">(H46*H54)</f>
        <v>155.304</v>
      </c>
      <c r="I56" s="133">
        <f>(I46*I54)</f>
        <v>343.33199999999999</v>
      </c>
      <c r="J56" s="133">
        <f>(J46*J54)</f>
        <v>469.36799999999999</v>
      </c>
      <c r="K56" s="134">
        <f>(K46*K54)</f>
        <v>404.02800000000002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112023</v>
      </c>
      <c r="C58" s="260"/>
      <c r="D58" s="138" t="s">
        <v>70</v>
      </c>
      <c r="E58" s="264">
        <v>45158</v>
      </c>
      <c r="F58" s="264"/>
      <c r="G58" s="264"/>
      <c r="H58" s="264"/>
      <c r="I58" s="265" t="s">
        <v>112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612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112068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112068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111411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1420896.6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112068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1971.972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1422868.5720000002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51123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12.77134728168673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112068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300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45158</v>
      </c>
      <c r="B73" s="258"/>
      <c r="C73" s="258"/>
      <c r="D73" s="183"/>
      <c r="E73" s="252" t="s">
        <v>93</v>
      </c>
      <c r="F73" s="252"/>
      <c r="G73" s="252"/>
      <c r="H73" s="252"/>
      <c r="I73" s="253">
        <v>-46824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116367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112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80000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36367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300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612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117279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912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  <ignoredErrors>
    <ignoredError sqref="L44 L46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135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1727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21204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2939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4278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2212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9040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1756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3570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2355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1438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2004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223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1027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54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176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145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292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212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201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252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220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786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282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262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605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156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756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210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1436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536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3684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128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21456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46726</v>
      </c>
      <c r="D44" s="89">
        <f t="shared" si="0"/>
        <v>2818</v>
      </c>
      <c r="E44" s="90">
        <f t="shared" si="0"/>
        <v>544</v>
      </c>
      <c r="F44" s="90">
        <f t="shared" si="0"/>
        <v>641</v>
      </c>
      <c r="G44" s="90">
        <f t="shared" si="0"/>
        <v>1542</v>
      </c>
      <c r="H44" s="90">
        <f t="shared" si="0"/>
        <v>1438</v>
      </c>
      <c r="I44" s="90">
        <f t="shared" si="0"/>
        <v>3068</v>
      </c>
      <c r="J44" s="90">
        <f t="shared" si="0"/>
        <v>4359</v>
      </c>
      <c r="K44" s="91">
        <f t="shared" si="0"/>
        <v>3684</v>
      </c>
      <c r="L44" s="87">
        <f t="shared" si="0"/>
        <v>21456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46726</v>
      </c>
      <c r="D46" s="94">
        <f t="shared" si="1"/>
        <v>2818</v>
      </c>
      <c r="E46" s="95">
        <f t="shared" si="1"/>
        <v>544</v>
      </c>
      <c r="F46" s="95">
        <f t="shared" si="1"/>
        <v>641</v>
      </c>
      <c r="G46" s="95">
        <f t="shared" si="1"/>
        <v>1542</v>
      </c>
      <c r="H46" s="95">
        <f t="shared" si="1"/>
        <v>1438</v>
      </c>
      <c r="I46" s="95">
        <f t="shared" si="1"/>
        <v>3068</v>
      </c>
      <c r="J46" s="95">
        <f t="shared" si="1"/>
        <v>4359</v>
      </c>
      <c r="K46" s="96">
        <f t="shared" si="1"/>
        <v>3684</v>
      </c>
      <c r="L46" s="92">
        <f t="shared" si="1"/>
        <v>21456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13.5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579402.4</v>
      </c>
      <c r="D51" s="118">
        <f t="shared" si="2"/>
        <v>33252.400000000001</v>
      </c>
      <c r="E51" s="119">
        <f t="shared" si="2"/>
        <v>6419.2000000000007</v>
      </c>
      <c r="F51" s="119">
        <f t="shared" si="2"/>
        <v>7563.8</v>
      </c>
      <c r="G51" s="119">
        <f t="shared" si="2"/>
        <v>18504</v>
      </c>
      <c r="H51" s="119">
        <f t="shared" si="2"/>
        <v>17256</v>
      </c>
      <c r="I51" s="119">
        <f t="shared" si="2"/>
        <v>36816</v>
      </c>
      <c r="J51" s="119">
        <f t="shared" si="2"/>
        <v>53179.799999999996</v>
      </c>
      <c r="K51" s="120">
        <f t="shared" si="2"/>
        <v>44944.799999999996</v>
      </c>
      <c r="L51" s="116">
        <f t="shared" si="2"/>
        <v>289656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304.34399999999999</v>
      </c>
      <c r="E56" s="133">
        <f>(E46*E54)</f>
        <v>58.752000000000002</v>
      </c>
      <c r="F56" s="133">
        <f>(F46*F54)</f>
        <v>69.227999999999994</v>
      </c>
      <c r="G56" s="133">
        <f>(G46*G54)</f>
        <v>166.536</v>
      </c>
      <c r="H56" s="133">
        <f t="shared" ref="H56" si="3">(H46*H54)</f>
        <v>155.304</v>
      </c>
      <c r="I56" s="133">
        <f>(I46*I54)</f>
        <v>331.34399999999999</v>
      </c>
      <c r="J56" s="133">
        <f>(J46*J54)</f>
        <v>470.77199999999999</v>
      </c>
      <c r="K56" s="134">
        <f>(K46*K54)</f>
        <v>397.87200000000001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86276</v>
      </c>
      <c r="C58" s="260"/>
      <c r="D58" s="138" t="s">
        <v>70</v>
      </c>
      <c r="E58" s="264">
        <v>45159</v>
      </c>
      <c r="F58" s="264"/>
      <c r="G58" s="264"/>
      <c r="H58" s="264"/>
      <c r="I58" s="265" t="s">
        <v>118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525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86311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86311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85751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1086994.4000000001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86311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1954.152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1088948.5520000001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46824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12.69896038530163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86311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575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45159</v>
      </c>
      <c r="B73" s="258"/>
      <c r="C73" s="258"/>
      <c r="D73" s="183"/>
      <c r="E73" s="252" t="s">
        <v>93</v>
      </c>
      <c r="F73" s="252"/>
      <c r="G73" s="252"/>
      <c r="H73" s="252"/>
      <c r="I73" s="253">
        <v>-41255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91880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118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87000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575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3188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525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91288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-592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136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1678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21098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2959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4578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2183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9002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1746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3657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2355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1418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2057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413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1034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129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180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247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288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208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195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238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199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818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270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624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167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754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265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1452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523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3804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132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24437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46901</v>
      </c>
      <c r="D44" s="89">
        <f t="shared" si="0"/>
        <v>2785</v>
      </c>
      <c r="E44" s="90">
        <f t="shared" si="0"/>
        <v>538</v>
      </c>
      <c r="F44" s="90">
        <f t="shared" si="0"/>
        <v>641</v>
      </c>
      <c r="G44" s="90">
        <f t="shared" si="0"/>
        <v>1572</v>
      </c>
      <c r="H44" s="90">
        <f t="shared" si="0"/>
        <v>1418</v>
      </c>
      <c r="I44" s="90">
        <f t="shared" si="0"/>
        <v>3110</v>
      </c>
      <c r="J44" s="90">
        <f t="shared" si="0"/>
        <v>4412</v>
      </c>
      <c r="K44" s="91">
        <f t="shared" si="0"/>
        <v>3804</v>
      </c>
      <c r="L44" s="87">
        <f t="shared" si="0"/>
        <v>24437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46901</v>
      </c>
      <c r="D46" s="94">
        <f t="shared" si="1"/>
        <v>2785</v>
      </c>
      <c r="E46" s="95">
        <f t="shared" si="1"/>
        <v>538</v>
      </c>
      <c r="F46" s="95">
        <f t="shared" si="1"/>
        <v>641</v>
      </c>
      <c r="G46" s="95">
        <f t="shared" si="1"/>
        <v>1572</v>
      </c>
      <c r="H46" s="95">
        <f t="shared" si="1"/>
        <v>1418</v>
      </c>
      <c r="I46" s="95">
        <f t="shared" si="1"/>
        <v>3110</v>
      </c>
      <c r="J46" s="95">
        <f t="shared" si="1"/>
        <v>4412</v>
      </c>
      <c r="K46" s="96">
        <f t="shared" si="1"/>
        <v>3804</v>
      </c>
      <c r="L46" s="92">
        <f t="shared" si="1"/>
        <v>24437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581572.4</v>
      </c>
      <c r="D51" s="118">
        <f t="shared" si="2"/>
        <v>32863</v>
      </c>
      <c r="E51" s="119">
        <f t="shared" si="2"/>
        <v>6348.4000000000005</v>
      </c>
      <c r="F51" s="119">
        <f t="shared" si="2"/>
        <v>7563.8</v>
      </c>
      <c r="G51" s="119">
        <f t="shared" si="2"/>
        <v>18864</v>
      </c>
      <c r="H51" s="119">
        <f t="shared" si="2"/>
        <v>17016</v>
      </c>
      <c r="I51" s="119">
        <f t="shared" si="2"/>
        <v>37320</v>
      </c>
      <c r="J51" s="119">
        <f t="shared" si="2"/>
        <v>53826.399999999994</v>
      </c>
      <c r="K51" s="120">
        <f t="shared" si="2"/>
        <v>46408.799999999996</v>
      </c>
      <c r="L51" s="116">
        <f t="shared" si="2"/>
        <v>317681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300.77999999999997</v>
      </c>
      <c r="E56" s="133">
        <f>(E46*E54)</f>
        <v>58.103999999999999</v>
      </c>
      <c r="F56" s="133">
        <f>(F46*F54)</f>
        <v>69.227999999999994</v>
      </c>
      <c r="G56" s="133">
        <f>(G46*G54)</f>
        <v>169.77600000000001</v>
      </c>
      <c r="H56" s="133">
        <f t="shared" ref="H56" si="3">(H46*H54)</f>
        <v>153.14400000000001</v>
      </c>
      <c r="I56" s="133">
        <f>(I46*I54)</f>
        <v>335.88</v>
      </c>
      <c r="J56" s="133">
        <f>(J46*J54)</f>
        <v>476.49599999999998</v>
      </c>
      <c r="K56" s="134">
        <f>(K46*K54)</f>
        <v>410.83199999999999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89618</v>
      </c>
      <c r="C58" s="260"/>
      <c r="D58" s="138" t="s">
        <v>70</v>
      </c>
      <c r="E58" s="264">
        <v>45160</v>
      </c>
      <c r="F58" s="264"/>
      <c r="G58" s="264"/>
      <c r="H58" s="264"/>
      <c r="I58" s="265" t="s">
        <v>106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506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89642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89642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89112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1119463.8000000003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89642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1974.2399999999998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1121438.0400000003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41255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12.584590627524916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89642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105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45160</v>
      </c>
      <c r="B73" s="258"/>
      <c r="C73" s="258"/>
      <c r="D73" s="183"/>
      <c r="E73" s="252" t="s">
        <v>93</v>
      </c>
      <c r="F73" s="252"/>
      <c r="G73" s="252"/>
      <c r="H73" s="252"/>
      <c r="I73" s="253">
        <v>-44418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86479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106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85950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105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506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86561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82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137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1688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21505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2959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4336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2318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8614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1736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3667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2288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1387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2025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451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1057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113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214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246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138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287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204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201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245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199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825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271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624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156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788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249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1477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3792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132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27883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46823</v>
      </c>
      <c r="D44" s="89">
        <f t="shared" si="0"/>
        <v>3039</v>
      </c>
      <c r="E44" s="90">
        <f t="shared" si="0"/>
        <v>520</v>
      </c>
      <c r="F44" s="90">
        <f t="shared" si="0"/>
        <v>679</v>
      </c>
      <c r="G44" s="90">
        <f t="shared" si="0"/>
        <v>1613</v>
      </c>
      <c r="H44" s="90">
        <f t="shared" si="0"/>
        <v>1387</v>
      </c>
      <c r="I44" s="90">
        <f t="shared" si="0"/>
        <v>3158</v>
      </c>
      <c r="J44" s="90">
        <f t="shared" si="0"/>
        <v>4313</v>
      </c>
      <c r="K44" s="91">
        <f t="shared" si="0"/>
        <v>3792</v>
      </c>
      <c r="L44" s="87">
        <f t="shared" si="0"/>
        <v>27883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46823</v>
      </c>
      <c r="D46" s="94">
        <f t="shared" si="1"/>
        <v>3039</v>
      </c>
      <c r="E46" s="95">
        <f t="shared" si="1"/>
        <v>520</v>
      </c>
      <c r="F46" s="95">
        <f t="shared" si="1"/>
        <v>679</v>
      </c>
      <c r="G46" s="95">
        <f t="shared" si="1"/>
        <v>1613</v>
      </c>
      <c r="H46" s="95">
        <f t="shared" si="1"/>
        <v>1387</v>
      </c>
      <c r="I46" s="95">
        <f t="shared" si="1"/>
        <v>3158</v>
      </c>
      <c r="J46" s="95">
        <f t="shared" si="1"/>
        <v>4313</v>
      </c>
      <c r="K46" s="96">
        <f t="shared" si="1"/>
        <v>3792</v>
      </c>
      <c r="L46" s="92">
        <f t="shared" si="1"/>
        <v>27883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580605.20000000007</v>
      </c>
      <c r="D51" s="118">
        <f t="shared" si="2"/>
        <v>35860.200000000004</v>
      </c>
      <c r="E51" s="119">
        <f t="shared" si="2"/>
        <v>6136</v>
      </c>
      <c r="F51" s="119">
        <f t="shared" si="2"/>
        <v>8012.2000000000007</v>
      </c>
      <c r="G51" s="119">
        <f t="shared" si="2"/>
        <v>19356</v>
      </c>
      <c r="H51" s="119">
        <f t="shared" si="2"/>
        <v>16644</v>
      </c>
      <c r="I51" s="119">
        <f t="shared" si="2"/>
        <v>37896</v>
      </c>
      <c r="J51" s="119">
        <f t="shared" si="2"/>
        <v>52618.6</v>
      </c>
      <c r="K51" s="120">
        <f t="shared" si="2"/>
        <v>46262.399999999994</v>
      </c>
      <c r="L51" s="116">
        <f t="shared" si="2"/>
        <v>362479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328.21199999999999</v>
      </c>
      <c r="E56" s="133">
        <f>(E46*E54)</f>
        <v>56.16</v>
      </c>
      <c r="F56" s="133">
        <f>(F46*F54)</f>
        <v>73.331999999999994</v>
      </c>
      <c r="G56" s="133">
        <f>(G46*G54)</f>
        <v>174.20400000000001</v>
      </c>
      <c r="H56" s="133">
        <f t="shared" ref="H56" si="3">(H46*H54)</f>
        <v>149.79599999999999</v>
      </c>
      <c r="I56" s="133">
        <f>(I46*I54)</f>
        <v>341.06400000000002</v>
      </c>
      <c r="J56" s="133">
        <f>(J46*J54)</f>
        <v>465.80399999999997</v>
      </c>
      <c r="K56" s="134">
        <f>(K46*K54)</f>
        <v>409.536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93207</v>
      </c>
      <c r="C58" s="260"/>
      <c r="D58" s="138" t="s">
        <v>70</v>
      </c>
      <c r="E58" s="264">
        <v>45161</v>
      </c>
      <c r="F58" s="264"/>
      <c r="G58" s="264"/>
      <c r="H58" s="264"/>
      <c r="I58" s="265" t="s">
        <v>108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456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93243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93243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92751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1165869.6000000001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93243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1998.1080000000002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1167867.7080000001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44418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12.591429828249831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93243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560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45161</v>
      </c>
      <c r="B73" s="258"/>
      <c r="C73" s="258"/>
      <c r="D73" s="183"/>
      <c r="E73" s="252" t="s">
        <v>93</v>
      </c>
      <c r="F73" s="252"/>
      <c r="G73" s="252"/>
      <c r="H73" s="252"/>
      <c r="I73" s="253">
        <v>-55413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82248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108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65900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420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16231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140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456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83147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899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138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1707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21757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2997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4355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2318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9234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1727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3725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2378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1373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2030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434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222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1088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132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201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241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292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206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207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254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203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812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271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616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153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170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794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269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1435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3839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47820</v>
      </c>
      <c r="D44" s="89">
        <f t="shared" si="0"/>
        <v>2998</v>
      </c>
      <c r="E44" s="90">
        <f t="shared" si="0"/>
        <v>519</v>
      </c>
      <c r="F44" s="90">
        <f t="shared" si="0"/>
        <v>656</v>
      </c>
      <c r="G44" s="90">
        <f t="shared" si="0"/>
        <v>1606</v>
      </c>
      <c r="H44" s="90">
        <f t="shared" si="0"/>
        <v>1373</v>
      </c>
      <c r="I44" s="90">
        <f t="shared" si="0"/>
        <v>3139</v>
      </c>
      <c r="J44" s="90">
        <f t="shared" si="0"/>
        <v>4408</v>
      </c>
      <c r="K44" s="91">
        <f t="shared" si="0"/>
        <v>3839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47820</v>
      </c>
      <c r="D46" s="94">
        <f t="shared" si="1"/>
        <v>2998</v>
      </c>
      <c r="E46" s="95">
        <f t="shared" si="1"/>
        <v>519</v>
      </c>
      <c r="F46" s="95">
        <f t="shared" si="1"/>
        <v>656</v>
      </c>
      <c r="G46" s="95">
        <f t="shared" si="1"/>
        <v>1606</v>
      </c>
      <c r="H46" s="95">
        <f t="shared" si="1"/>
        <v>1373</v>
      </c>
      <c r="I46" s="95">
        <f t="shared" si="1"/>
        <v>3139</v>
      </c>
      <c r="J46" s="95">
        <f t="shared" si="1"/>
        <v>4408</v>
      </c>
      <c r="K46" s="96">
        <f t="shared" si="1"/>
        <v>3839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592968</v>
      </c>
      <c r="D51" s="118">
        <f t="shared" si="2"/>
        <v>35376.400000000001</v>
      </c>
      <c r="E51" s="119">
        <f t="shared" si="2"/>
        <v>6124.2000000000007</v>
      </c>
      <c r="F51" s="119">
        <f t="shared" si="2"/>
        <v>7740.8</v>
      </c>
      <c r="G51" s="119">
        <f t="shared" si="2"/>
        <v>19272</v>
      </c>
      <c r="H51" s="119">
        <f t="shared" si="2"/>
        <v>16476</v>
      </c>
      <c r="I51" s="119">
        <f t="shared" si="2"/>
        <v>37668</v>
      </c>
      <c r="J51" s="119">
        <f t="shared" si="2"/>
        <v>53777.599999999999</v>
      </c>
      <c r="K51" s="120">
        <f t="shared" si="2"/>
        <v>46835.799999999996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323.78399999999999</v>
      </c>
      <c r="E56" s="133">
        <f>(E46*E54)</f>
        <v>56.052</v>
      </c>
      <c r="F56" s="133">
        <f>(F46*F54)</f>
        <v>70.847999999999999</v>
      </c>
      <c r="G56" s="133">
        <f>(G46*G54)</f>
        <v>173.44800000000001</v>
      </c>
      <c r="H56" s="133">
        <f t="shared" ref="H56" si="3">(H46*H54)</f>
        <v>148.28399999999999</v>
      </c>
      <c r="I56" s="133">
        <f>(I46*I54)</f>
        <v>339.012</v>
      </c>
      <c r="J56" s="133">
        <f>(J46*J54)</f>
        <v>476.06400000000002</v>
      </c>
      <c r="K56" s="134">
        <f>(K46*K54)</f>
        <v>414.61200000000002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66358</v>
      </c>
      <c r="C58" s="260"/>
      <c r="D58" s="138" t="s">
        <v>70</v>
      </c>
      <c r="E58" s="264">
        <v>45162</v>
      </c>
      <c r="F58" s="264"/>
      <c r="G58" s="264"/>
      <c r="H58" s="264"/>
      <c r="I58" s="265" t="s">
        <v>110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462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66376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66376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65896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816238.8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66376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2002.1040000000003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818240.9040000001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55413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12.417155881995873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66376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200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45162</v>
      </c>
      <c r="B73" s="258"/>
      <c r="C73" s="258"/>
      <c r="D73" s="183"/>
      <c r="E73" s="252" t="s">
        <v>93</v>
      </c>
      <c r="F73" s="252"/>
      <c r="G73" s="252"/>
      <c r="H73" s="252"/>
      <c r="I73" s="253">
        <v>-33200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88589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110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66625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22136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200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462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89423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834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139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1707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21573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2910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4394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2444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9040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1746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3733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2354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1396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2044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236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1029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120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211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249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284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208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195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236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189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806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288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619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163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161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818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262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1476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501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4005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132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24408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47547</v>
      </c>
      <c r="D44" s="89">
        <f t="shared" si="0"/>
        <v>3045</v>
      </c>
      <c r="E44" s="90">
        <f t="shared" si="0"/>
        <v>537</v>
      </c>
      <c r="F44" s="90">
        <f t="shared" si="0"/>
        <v>674</v>
      </c>
      <c r="G44" s="90">
        <f t="shared" si="0"/>
        <v>1624</v>
      </c>
      <c r="H44" s="90">
        <f t="shared" si="0"/>
        <v>1396</v>
      </c>
      <c r="I44" s="90">
        <f t="shared" si="0"/>
        <v>3124</v>
      </c>
      <c r="J44" s="90">
        <f t="shared" si="0"/>
        <v>4398</v>
      </c>
      <c r="K44" s="91">
        <f t="shared" si="0"/>
        <v>4005</v>
      </c>
      <c r="L44" s="87">
        <f t="shared" si="0"/>
        <v>24408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47547</v>
      </c>
      <c r="D46" s="94">
        <f t="shared" si="1"/>
        <v>3045</v>
      </c>
      <c r="E46" s="95">
        <f t="shared" si="1"/>
        <v>537</v>
      </c>
      <c r="F46" s="95">
        <f t="shared" si="1"/>
        <v>674</v>
      </c>
      <c r="G46" s="95">
        <f t="shared" si="1"/>
        <v>1624</v>
      </c>
      <c r="H46" s="95">
        <f t="shared" si="1"/>
        <v>1396</v>
      </c>
      <c r="I46" s="95">
        <f t="shared" si="1"/>
        <v>3124</v>
      </c>
      <c r="J46" s="95">
        <f t="shared" si="1"/>
        <v>4398</v>
      </c>
      <c r="K46" s="96">
        <f t="shared" si="1"/>
        <v>4005</v>
      </c>
      <c r="L46" s="92">
        <f t="shared" si="1"/>
        <v>24408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589582.80000000005</v>
      </c>
      <c r="D51" s="118">
        <f t="shared" si="2"/>
        <v>35931</v>
      </c>
      <c r="E51" s="119">
        <f t="shared" si="2"/>
        <v>6336.6</v>
      </c>
      <c r="F51" s="119">
        <f t="shared" si="2"/>
        <v>7953.2000000000007</v>
      </c>
      <c r="G51" s="119">
        <f t="shared" si="2"/>
        <v>19488</v>
      </c>
      <c r="H51" s="119">
        <f t="shared" si="2"/>
        <v>16752</v>
      </c>
      <c r="I51" s="119">
        <f t="shared" si="2"/>
        <v>37488</v>
      </c>
      <c r="J51" s="119">
        <f t="shared" si="2"/>
        <v>53655.6</v>
      </c>
      <c r="K51" s="120">
        <f t="shared" si="2"/>
        <v>48861</v>
      </c>
      <c r="L51" s="116">
        <f t="shared" si="2"/>
        <v>317304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328.86</v>
      </c>
      <c r="E56" s="133">
        <f>(E46*E54)</f>
        <v>57.996000000000002</v>
      </c>
      <c r="F56" s="133">
        <f>(F46*F54)</f>
        <v>72.792000000000002</v>
      </c>
      <c r="G56" s="133">
        <f>(G46*G54)</f>
        <v>175.392</v>
      </c>
      <c r="H56" s="133">
        <f t="shared" ref="H56" si="3">(H46*H54)</f>
        <v>150.768</v>
      </c>
      <c r="I56" s="133">
        <f>(I46*I54)</f>
        <v>337.392</v>
      </c>
      <c r="J56" s="133">
        <f>(J46*J54)</f>
        <v>474.98399999999998</v>
      </c>
      <c r="K56" s="134">
        <f>(K46*K54)</f>
        <v>432.54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90758</v>
      </c>
      <c r="C58" s="260"/>
      <c r="D58" s="138" t="s">
        <v>70</v>
      </c>
      <c r="E58" s="264">
        <v>45163</v>
      </c>
      <c r="F58" s="264"/>
      <c r="G58" s="264"/>
      <c r="H58" s="264"/>
      <c r="I58" s="265" t="s">
        <v>116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443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90774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90774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90315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1133352.2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90774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2030.7239999999999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50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1135382.9239999999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33200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12.571366041078447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90774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633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45163</v>
      </c>
      <c r="B73" s="258"/>
      <c r="C73" s="258"/>
      <c r="D73" s="183"/>
      <c r="E73" s="252" t="s">
        <v>93</v>
      </c>
      <c r="F73" s="252"/>
      <c r="G73" s="252"/>
      <c r="H73" s="252"/>
      <c r="I73" s="253">
        <v>-42125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81899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50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116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60200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448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21483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185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443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82759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860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140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1678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20777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2997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4355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2396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9118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1678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3764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2347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1368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2024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441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241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1072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132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211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241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129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260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210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192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242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184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825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260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635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151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840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268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1492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535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4007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132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23728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46763</v>
      </c>
      <c r="D44" s="89">
        <f t="shared" si="0"/>
        <v>2755</v>
      </c>
      <c r="E44" s="90">
        <f t="shared" si="0"/>
        <v>529</v>
      </c>
      <c r="F44" s="90">
        <f t="shared" si="0"/>
        <v>682</v>
      </c>
      <c r="G44" s="90">
        <f t="shared" si="0"/>
        <v>1665</v>
      </c>
      <c r="H44" s="90">
        <f t="shared" si="0"/>
        <v>1368</v>
      </c>
      <c r="I44" s="90">
        <f t="shared" si="0"/>
        <v>3199</v>
      </c>
      <c r="J44" s="90">
        <f t="shared" si="0"/>
        <v>4371</v>
      </c>
      <c r="K44" s="91">
        <f t="shared" si="0"/>
        <v>4007</v>
      </c>
      <c r="L44" s="87">
        <f t="shared" si="0"/>
        <v>23728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46763</v>
      </c>
      <c r="D46" s="94">
        <f t="shared" si="1"/>
        <v>2755</v>
      </c>
      <c r="E46" s="95">
        <f t="shared" si="1"/>
        <v>529</v>
      </c>
      <c r="F46" s="95">
        <f t="shared" si="1"/>
        <v>682</v>
      </c>
      <c r="G46" s="95">
        <f t="shared" si="1"/>
        <v>1665</v>
      </c>
      <c r="H46" s="95">
        <f t="shared" si="1"/>
        <v>1368</v>
      </c>
      <c r="I46" s="95">
        <f t="shared" si="1"/>
        <v>3199</v>
      </c>
      <c r="J46" s="95">
        <f t="shared" si="1"/>
        <v>4371</v>
      </c>
      <c r="K46" s="96">
        <f t="shared" si="1"/>
        <v>4007</v>
      </c>
      <c r="L46" s="92">
        <f t="shared" si="1"/>
        <v>23728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</v>
      </c>
      <c r="M49" s="208">
        <v>0</v>
      </c>
      <c r="N49" s="105"/>
    </row>
    <row r="50" spans="1:14" ht="15.75" thickBot="1">
      <c r="A50" s="183"/>
      <c r="B50" s="115"/>
      <c r="C50" s="115"/>
      <c r="D50" s="115"/>
      <c r="E50" s="115"/>
      <c r="F50" s="115"/>
      <c r="G50" s="115"/>
      <c r="H50" s="115"/>
      <c r="I50" s="183"/>
      <c r="J50" s="183"/>
      <c r="K50" s="183"/>
      <c r="L50" s="183"/>
      <c r="M50" s="183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579861.20000000007</v>
      </c>
      <c r="D51" s="118">
        <f t="shared" si="2"/>
        <v>32509.000000000004</v>
      </c>
      <c r="E51" s="119">
        <f t="shared" si="2"/>
        <v>6242.2000000000007</v>
      </c>
      <c r="F51" s="119">
        <f t="shared" si="2"/>
        <v>8047.6</v>
      </c>
      <c r="G51" s="119">
        <f t="shared" si="2"/>
        <v>19980</v>
      </c>
      <c r="H51" s="119">
        <f t="shared" si="2"/>
        <v>16416</v>
      </c>
      <c r="I51" s="119">
        <f t="shared" si="2"/>
        <v>38388</v>
      </c>
      <c r="J51" s="119">
        <f t="shared" si="2"/>
        <v>53326.2</v>
      </c>
      <c r="K51" s="120">
        <f t="shared" si="2"/>
        <v>48885.399999999994</v>
      </c>
      <c r="L51" s="116">
        <f t="shared" si="2"/>
        <v>308464</v>
      </c>
      <c r="M51" s="121">
        <f t="shared" si="2"/>
        <v>0</v>
      </c>
      <c r="N51" s="122" t="s">
        <v>63</v>
      </c>
    </row>
    <row r="52" spans="1:14" ht="15.75" thickBot="1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83"/>
      <c r="B55" s="183"/>
      <c r="C55" s="183"/>
      <c r="D55" s="183"/>
      <c r="E55" s="115"/>
      <c r="F55" s="115"/>
      <c r="G55" s="115"/>
      <c r="H55" s="183"/>
      <c r="I55" s="183"/>
      <c r="J55" s="183"/>
      <c r="K55" s="183"/>
      <c r="L55" s="183"/>
      <c r="M55" s="183"/>
      <c r="N55" s="125"/>
    </row>
    <row r="56" spans="1:14" ht="15.75" thickBot="1">
      <c r="A56" s="77" t="s">
        <v>68</v>
      </c>
      <c r="B56" s="130"/>
      <c r="C56" s="131"/>
      <c r="D56" s="132">
        <f>(D46*D54)</f>
        <v>297.54000000000002</v>
      </c>
      <c r="E56" s="133">
        <f>(E46*E54)</f>
        <v>57.131999999999998</v>
      </c>
      <c r="F56" s="133">
        <f>(F46*F54)</f>
        <v>73.656000000000006</v>
      </c>
      <c r="G56" s="133">
        <f>(G46*G54)</f>
        <v>179.82</v>
      </c>
      <c r="H56" s="133">
        <f t="shared" ref="H56" si="3">(H46*H54)</f>
        <v>147.744</v>
      </c>
      <c r="I56" s="133">
        <f>(I46*I54)</f>
        <v>345.49200000000002</v>
      </c>
      <c r="J56" s="133">
        <f>(J46*J54)</f>
        <v>472.06799999999998</v>
      </c>
      <c r="K56" s="134">
        <f>(K46*K54)</f>
        <v>432.75599999999997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83"/>
      <c r="B57" s="183"/>
      <c r="C57" s="183"/>
      <c r="D57" s="183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89067</v>
      </c>
      <c r="C58" s="260"/>
      <c r="D58" s="138" t="s">
        <v>70</v>
      </c>
      <c r="E58" s="264">
        <v>45164</v>
      </c>
      <c r="F58" s="264"/>
      <c r="G58" s="264"/>
      <c r="H58" s="264"/>
      <c r="I58" s="265" t="s">
        <v>114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436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89077</v>
      </c>
      <c r="J59" s="250"/>
      <c r="K59" s="250"/>
      <c r="L59" s="250"/>
      <c r="M59" s="250"/>
      <c r="N59" s="250"/>
    </row>
    <row r="60" spans="1:14" ht="15.75" thickBot="1">
      <c r="A60" s="183"/>
      <c r="B60" s="139"/>
      <c r="C60" s="139"/>
      <c r="D60" s="138"/>
      <c r="E60" s="249" t="s">
        <v>73</v>
      </c>
      <c r="F60" s="249"/>
      <c r="G60" s="249"/>
      <c r="H60" s="249"/>
      <c r="I60" s="250">
        <v>89077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88631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83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1112119.6000000001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89077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2006.2080000000001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83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1114125.8080000002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83"/>
      <c r="B67" s="140"/>
      <c r="C67" s="140"/>
      <c r="D67" s="183"/>
      <c r="E67" s="252" t="s">
        <v>84</v>
      </c>
      <c r="F67" s="252"/>
      <c r="G67" s="252"/>
      <c r="H67" s="252"/>
      <c r="I67" s="253">
        <v>42125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12.57038516997439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83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89077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764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45164</v>
      </c>
      <c r="B73" s="258"/>
      <c r="C73" s="258"/>
      <c r="D73" s="183"/>
      <c r="E73" s="252" t="s">
        <v>93</v>
      </c>
      <c r="F73" s="252"/>
      <c r="G73" s="252"/>
      <c r="H73" s="252"/>
      <c r="I73" s="253">
        <v>-54198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83"/>
      <c r="E74" s="183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83"/>
      <c r="E75" s="252" t="s">
        <v>94</v>
      </c>
      <c r="F75" s="252"/>
      <c r="G75" s="252"/>
      <c r="H75" s="252"/>
      <c r="I75" s="253">
        <f>(I67+I68+I69+I70+I71+I73+I76+I72)</f>
        <v>77004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83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83"/>
      <c r="E77" s="183"/>
      <c r="F77" s="146"/>
      <c r="G77" s="180"/>
      <c r="H77" s="180"/>
      <c r="I77" s="181"/>
      <c r="J77" s="181"/>
      <c r="K77" s="181"/>
      <c r="L77" s="181"/>
      <c r="M77" s="181"/>
      <c r="N77" s="149"/>
    </row>
    <row r="78" spans="1:14">
      <c r="A78" s="255" t="s">
        <v>114</v>
      </c>
      <c r="B78" s="255"/>
      <c r="C78" s="255"/>
      <c r="D78" s="183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60400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629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16194</v>
      </c>
      <c r="J81" s="250"/>
      <c r="K81" s="250"/>
      <c r="L81" s="250"/>
      <c r="M81" s="250"/>
      <c r="N81" s="250"/>
    </row>
    <row r="82" spans="1:14">
      <c r="A82" s="183"/>
      <c r="B82" s="183"/>
      <c r="C82" s="183"/>
      <c r="D82" s="152"/>
      <c r="E82" s="249" t="s">
        <v>100</v>
      </c>
      <c r="F82" s="249"/>
      <c r="G82" s="249"/>
      <c r="H82" s="249"/>
      <c r="I82" s="250">
        <v>135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436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2"/>
      <c r="F85" s="182"/>
      <c r="G85" s="182"/>
      <c r="H85" s="182"/>
      <c r="I85" s="179"/>
      <c r="J85" s="179"/>
      <c r="K85" s="179"/>
      <c r="L85" s="179"/>
      <c r="M85" s="179"/>
      <c r="N85" s="179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77794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2"/>
      <c r="F87" s="182"/>
      <c r="G87" s="182"/>
      <c r="H87" s="182"/>
      <c r="I87" s="179"/>
      <c r="J87" s="179"/>
      <c r="K87" s="179"/>
      <c r="L87" s="179"/>
      <c r="M87" s="179"/>
      <c r="N87" s="179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790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141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1698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21117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2959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4472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2444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9060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1707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3743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2440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1429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2040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425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247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1068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127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210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239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143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280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194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196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250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178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838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268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243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629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183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153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816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260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1521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498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4107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47200</v>
      </c>
      <c r="D44" s="89">
        <f t="shared" si="0"/>
        <v>3041</v>
      </c>
      <c r="E44" s="90">
        <f t="shared" si="0"/>
        <v>511</v>
      </c>
      <c r="F44" s="90">
        <f t="shared" si="0"/>
        <v>672</v>
      </c>
      <c r="G44" s="90">
        <f t="shared" si="0"/>
        <v>1654</v>
      </c>
      <c r="H44" s="90">
        <f t="shared" si="0"/>
        <v>1429</v>
      </c>
      <c r="I44" s="90">
        <f t="shared" si="0"/>
        <v>3218</v>
      </c>
      <c r="J44" s="90">
        <f t="shared" si="0"/>
        <v>4480</v>
      </c>
      <c r="K44" s="91">
        <f t="shared" si="0"/>
        <v>4107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47200</v>
      </c>
      <c r="D46" s="94">
        <f t="shared" si="1"/>
        <v>3041</v>
      </c>
      <c r="E46" s="95">
        <f t="shared" si="1"/>
        <v>511</v>
      </c>
      <c r="F46" s="95">
        <f t="shared" si="1"/>
        <v>672</v>
      </c>
      <c r="G46" s="95">
        <f t="shared" si="1"/>
        <v>1654</v>
      </c>
      <c r="H46" s="95">
        <f t="shared" si="1"/>
        <v>1429</v>
      </c>
      <c r="I46" s="95">
        <f t="shared" si="1"/>
        <v>3218</v>
      </c>
      <c r="J46" s="95">
        <f t="shared" si="1"/>
        <v>4480</v>
      </c>
      <c r="K46" s="96">
        <f t="shared" si="1"/>
        <v>4107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585280</v>
      </c>
      <c r="D51" s="118">
        <f t="shared" si="2"/>
        <v>35883.800000000003</v>
      </c>
      <c r="E51" s="119">
        <f t="shared" si="2"/>
        <v>6029.8</v>
      </c>
      <c r="F51" s="119">
        <f t="shared" si="2"/>
        <v>7929.6</v>
      </c>
      <c r="G51" s="119">
        <f t="shared" si="2"/>
        <v>19848</v>
      </c>
      <c r="H51" s="119">
        <f t="shared" si="2"/>
        <v>17148</v>
      </c>
      <c r="I51" s="119">
        <f t="shared" si="2"/>
        <v>38616</v>
      </c>
      <c r="J51" s="119">
        <f t="shared" si="2"/>
        <v>54656</v>
      </c>
      <c r="K51" s="120">
        <f t="shared" si="2"/>
        <v>50105.399999999994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328.428</v>
      </c>
      <c r="E56" s="133">
        <f>(E46*E54)</f>
        <v>55.188000000000002</v>
      </c>
      <c r="F56" s="133">
        <f>(F46*F54)</f>
        <v>72.575999999999993</v>
      </c>
      <c r="G56" s="133">
        <f>(G46*G54)</f>
        <v>178.63200000000001</v>
      </c>
      <c r="H56" s="133">
        <f t="shared" ref="H56" si="3">(H46*H54)</f>
        <v>154.33199999999999</v>
      </c>
      <c r="I56" s="133">
        <f>(I46*I54)</f>
        <v>347.54399999999998</v>
      </c>
      <c r="J56" s="133">
        <f>(J46*J54)</f>
        <v>483.84</v>
      </c>
      <c r="K56" s="134">
        <f>(K46*K54)</f>
        <v>443.55599999999998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66312</v>
      </c>
      <c r="C58" s="260"/>
      <c r="D58" s="138" t="s">
        <v>70</v>
      </c>
      <c r="E58" s="264">
        <v>45165</v>
      </c>
      <c r="F58" s="264"/>
      <c r="G58" s="264"/>
      <c r="H58" s="264"/>
      <c r="I58" s="265" t="s">
        <v>112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394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66328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66328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65918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815496.60000000009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66328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2064.096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50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817560.69600000011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54198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12.402692678782731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66328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266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45165</v>
      </c>
      <c r="B73" s="258"/>
      <c r="C73" s="258"/>
      <c r="D73" s="190"/>
      <c r="E73" s="252" t="s">
        <v>93</v>
      </c>
      <c r="F73" s="252"/>
      <c r="G73" s="252"/>
      <c r="H73" s="252"/>
      <c r="I73" s="253">
        <v>-51741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68835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50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 t="s">
        <v>112</v>
      </c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52400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131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16267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135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394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69327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492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90"/>
  <sheetViews>
    <sheetView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142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1678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21224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2997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4307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2386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9118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1639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3657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2389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1444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2021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232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1090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140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235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141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294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213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197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249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173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872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279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239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641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85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168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789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262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512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4076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47006</v>
      </c>
      <c r="D44" s="89">
        <f t="shared" si="0"/>
        <v>2913</v>
      </c>
      <c r="E44" s="90">
        <f t="shared" si="0"/>
        <v>518</v>
      </c>
      <c r="F44" s="90">
        <f t="shared" si="0"/>
        <v>670</v>
      </c>
      <c r="G44" s="90">
        <f t="shared" si="0"/>
        <v>1661</v>
      </c>
      <c r="H44" s="90">
        <f t="shared" si="0"/>
        <v>1444</v>
      </c>
      <c r="I44" s="90">
        <f t="shared" si="0"/>
        <v>3186</v>
      </c>
      <c r="J44" s="90">
        <f t="shared" si="0"/>
        <v>4410</v>
      </c>
      <c r="K44" s="91">
        <f t="shared" si="0"/>
        <v>4076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47006</v>
      </c>
      <c r="D46" s="94">
        <f t="shared" si="1"/>
        <v>2913</v>
      </c>
      <c r="E46" s="95">
        <f t="shared" si="1"/>
        <v>518</v>
      </c>
      <c r="F46" s="95">
        <f t="shared" si="1"/>
        <v>670</v>
      </c>
      <c r="G46" s="95">
        <f t="shared" si="1"/>
        <v>1661</v>
      </c>
      <c r="H46" s="95">
        <f t="shared" si="1"/>
        <v>1444</v>
      </c>
      <c r="I46" s="95">
        <f t="shared" si="1"/>
        <v>3186</v>
      </c>
      <c r="J46" s="95">
        <f t="shared" si="1"/>
        <v>4410</v>
      </c>
      <c r="K46" s="96">
        <f t="shared" si="1"/>
        <v>4076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582874.4</v>
      </c>
      <c r="D51" s="118">
        <f t="shared" si="2"/>
        <v>34373.4</v>
      </c>
      <c r="E51" s="119">
        <f t="shared" si="2"/>
        <v>6112.4000000000005</v>
      </c>
      <c r="F51" s="119">
        <f t="shared" si="2"/>
        <v>7906.0000000000009</v>
      </c>
      <c r="G51" s="119">
        <f t="shared" si="2"/>
        <v>19932</v>
      </c>
      <c r="H51" s="119">
        <f t="shared" si="2"/>
        <v>17328</v>
      </c>
      <c r="I51" s="119">
        <f t="shared" si="2"/>
        <v>38232</v>
      </c>
      <c r="J51" s="119">
        <f t="shared" si="2"/>
        <v>53802</v>
      </c>
      <c r="K51" s="120">
        <f t="shared" si="2"/>
        <v>49727.199999999997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314.60399999999998</v>
      </c>
      <c r="E56" s="133">
        <f>(E46*E54)</f>
        <v>55.944000000000003</v>
      </c>
      <c r="F56" s="133">
        <f>(F46*F54)</f>
        <v>72.36</v>
      </c>
      <c r="G56" s="133">
        <f>(G46*G54)</f>
        <v>179.38800000000001</v>
      </c>
      <c r="H56" s="133">
        <f t="shared" ref="H56" si="3">(H46*H54)</f>
        <v>155.952</v>
      </c>
      <c r="I56" s="133">
        <f>(I46*I54)</f>
        <v>344.08800000000002</v>
      </c>
      <c r="J56" s="133">
        <f>(J46*J54)</f>
        <v>476.28</v>
      </c>
      <c r="K56" s="134">
        <f>(K46*K54)</f>
        <v>440.20799999999997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65884</v>
      </c>
      <c r="C58" s="260"/>
      <c r="D58" s="138" t="s">
        <v>70</v>
      </c>
      <c r="E58" s="264">
        <v>45166</v>
      </c>
      <c r="F58" s="264"/>
      <c r="G58" s="264"/>
      <c r="H58" s="264"/>
      <c r="I58" s="265" t="s">
        <v>118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499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65902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65902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65385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810287.4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65902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2038.8240000000001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812326.22400000005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51741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12.423739756824961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65902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449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45166</v>
      </c>
      <c r="B73" s="258"/>
      <c r="C73" s="258"/>
      <c r="D73" s="190"/>
      <c r="E73" s="252" t="s">
        <v>93</v>
      </c>
      <c r="F73" s="252"/>
      <c r="G73" s="252"/>
      <c r="H73" s="252"/>
      <c r="I73" s="253">
        <v>-47900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69743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 t="s">
        <v>118</v>
      </c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53800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314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15905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135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499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70653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910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143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1639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21709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3007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4317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2425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9273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1707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3560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2391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1444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2075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452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244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1085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139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126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242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243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145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262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200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189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252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167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857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267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257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626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161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155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798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268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1483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502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3984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47637</v>
      </c>
      <c r="D44" s="89">
        <f t="shared" si="0"/>
        <v>3051</v>
      </c>
      <c r="E44" s="90">
        <f t="shared" si="0"/>
        <v>524</v>
      </c>
      <c r="F44" s="90">
        <f t="shared" si="0"/>
        <v>696</v>
      </c>
      <c r="G44" s="90">
        <f t="shared" si="0"/>
        <v>1655</v>
      </c>
      <c r="H44" s="90">
        <f t="shared" si="0"/>
        <v>1444</v>
      </c>
      <c r="I44" s="90">
        <f t="shared" si="0"/>
        <v>3194</v>
      </c>
      <c r="J44" s="90">
        <f t="shared" si="0"/>
        <v>4466</v>
      </c>
      <c r="K44" s="91">
        <f t="shared" si="0"/>
        <v>3984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47637</v>
      </c>
      <c r="D46" s="94">
        <f t="shared" si="1"/>
        <v>3051</v>
      </c>
      <c r="E46" s="95">
        <f t="shared" si="1"/>
        <v>524</v>
      </c>
      <c r="F46" s="95">
        <f t="shared" si="1"/>
        <v>696</v>
      </c>
      <c r="G46" s="95">
        <f t="shared" si="1"/>
        <v>1655</v>
      </c>
      <c r="H46" s="95">
        <f t="shared" si="1"/>
        <v>1444</v>
      </c>
      <c r="I46" s="95">
        <f t="shared" si="1"/>
        <v>3194</v>
      </c>
      <c r="J46" s="95">
        <f t="shared" si="1"/>
        <v>4466</v>
      </c>
      <c r="K46" s="96">
        <f t="shared" si="1"/>
        <v>3984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590698.80000000005</v>
      </c>
      <c r="D51" s="118">
        <f t="shared" si="2"/>
        <v>36001.800000000003</v>
      </c>
      <c r="E51" s="119">
        <f t="shared" si="2"/>
        <v>6183.2000000000007</v>
      </c>
      <c r="F51" s="119">
        <f t="shared" si="2"/>
        <v>8212.8000000000011</v>
      </c>
      <c r="G51" s="119">
        <f t="shared" si="2"/>
        <v>19860</v>
      </c>
      <c r="H51" s="119">
        <f t="shared" si="2"/>
        <v>17328</v>
      </c>
      <c r="I51" s="119">
        <f t="shared" si="2"/>
        <v>38328</v>
      </c>
      <c r="J51" s="119">
        <f t="shared" si="2"/>
        <v>54485.2</v>
      </c>
      <c r="K51" s="120">
        <f t="shared" si="2"/>
        <v>48604.799999999996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329.50799999999998</v>
      </c>
      <c r="E56" s="133">
        <f>(E46*E54)</f>
        <v>56.591999999999999</v>
      </c>
      <c r="F56" s="133">
        <f>(F46*F54)</f>
        <v>75.167999999999992</v>
      </c>
      <c r="G56" s="133">
        <f>(G46*G54)</f>
        <v>178.74</v>
      </c>
      <c r="H56" s="133">
        <f t="shared" ref="H56" si="3">(H46*H54)</f>
        <v>155.952</v>
      </c>
      <c r="I56" s="133">
        <f>(I46*I54)</f>
        <v>344.952</v>
      </c>
      <c r="J56" s="133">
        <f>(J46*J54)</f>
        <v>482.32799999999997</v>
      </c>
      <c r="K56" s="134">
        <f>(K46*K54)</f>
        <v>430.27199999999999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66651</v>
      </c>
      <c r="C58" s="260"/>
      <c r="D58" s="138" t="s">
        <v>70</v>
      </c>
      <c r="E58" s="264">
        <v>45167</v>
      </c>
      <c r="F58" s="264"/>
      <c r="G58" s="264"/>
      <c r="H58" s="264"/>
      <c r="I58" s="265" t="s">
        <v>106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400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66659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66659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66251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819702.60000000009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66659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2053.5120000000002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821756.11200000008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47900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12.403678616171833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66659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271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45167</v>
      </c>
      <c r="B73" s="258"/>
      <c r="C73" s="258"/>
      <c r="D73" s="190"/>
      <c r="E73" s="252" t="s">
        <v>93</v>
      </c>
      <c r="F73" s="252"/>
      <c r="G73" s="252"/>
      <c r="H73" s="252"/>
      <c r="I73" s="253">
        <v>-45589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68970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 t="s">
        <v>106</v>
      </c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53100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121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16339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150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400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70110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1140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 ht="15" customHeight="1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109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1688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23251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3250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3647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2221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9264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1727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4190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 ht="15" customHeight="1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2390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1481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2002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433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286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1087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133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180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193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304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211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236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238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232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 ht="15" customHeight="1">
      <c r="A29" s="199" t="s">
        <v>40</v>
      </c>
      <c r="B29" s="215"/>
      <c r="C29" s="53"/>
      <c r="D29" s="53"/>
      <c r="E29" s="53"/>
      <c r="F29" s="53"/>
      <c r="G29" s="53">
        <v>929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64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298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236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599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193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186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723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303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1445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497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4179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49238</v>
      </c>
      <c r="D44" s="89">
        <f t="shared" si="0"/>
        <v>3162</v>
      </c>
      <c r="E44" s="90">
        <f t="shared" si="0"/>
        <v>598</v>
      </c>
      <c r="F44" s="90">
        <f t="shared" si="0"/>
        <v>719</v>
      </c>
      <c r="G44" s="90">
        <f t="shared" si="0"/>
        <v>1652</v>
      </c>
      <c r="H44" s="90">
        <f t="shared" si="0"/>
        <v>1481</v>
      </c>
      <c r="I44" s="90">
        <f t="shared" si="0"/>
        <v>3131</v>
      </c>
      <c r="J44" s="90">
        <f t="shared" si="0"/>
        <v>4392</v>
      </c>
      <c r="K44" s="91">
        <f t="shared" si="0"/>
        <v>4179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49238</v>
      </c>
      <c r="D46" s="94">
        <f t="shared" si="1"/>
        <v>3162</v>
      </c>
      <c r="E46" s="95">
        <f t="shared" si="1"/>
        <v>598</v>
      </c>
      <c r="F46" s="95">
        <f t="shared" si="1"/>
        <v>719</v>
      </c>
      <c r="G46" s="95">
        <f t="shared" si="1"/>
        <v>1652</v>
      </c>
      <c r="H46" s="95">
        <f t="shared" si="1"/>
        <v>1481</v>
      </c>
      <c r="I46" s="95">
        <f t="shared" si="1"/>
        <v>3131</v>
      </c>
      <c r="J46" s="95">
        <f t="shared" si="1"/>
        <v>4392</v>
      </c>
      <c r="K46" s="96">
        <f t="shared" si="1"/>
        <v>4179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14"/>
      <c r="B50" s="115"/>
      <c r="C50" s="115"/>
      <c r="D50" s="115"/>
      <c r="E50" s="115"/>
      <c r="F50" s="115"/>
      <c r="G50" s="115"/>
      <c r="H50" s="115"/>
      <c r="I50" s="114"/>
      <c r="J50" s="114"/>
      <c r="K50" s="114"/>
      <c r="L50" s="114"/>
      <c r="M50" s="11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610551.20000000007</v>
      </c>
      <c r="D51" s="118">
        <f t="shared" si="2"/>
        <v>37311.600000000006</v>
      </c>
      <c r="E51" s="119">
        <f t="shared" si="2"/>
        <v>7056.4000000000005</v>
      </c>
      <c r="F51" s="119">
        <f t="shared" si="2"/>
        <v>8484.2000000000007</v>
      </c>
      <c r="G51" s="119">
        <f t="shared" si="2"/>
        <v>19824</v>
      </c>
      <c r="H51" s="119">
        <f t="shared" si="2"/>
        <v>17772</v>
      </c>
      <c r="I51" s="119">
        <f t="shared" si="2"/>
        <v>37572</v>
      </c>
      <c r="J51" s="119">
        <f t="shared" si="2"/>
        <v>53582.399999999994</v>
      </c>
      <c r="K51" s="120">
        <f t="shared" si="2"/>
        <v>50983.799999999996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14"/>
      <c r="B55" s="114"/>
      <c r="C55" s="114"/>
      <c r="D55" s="114"/>
      <c r="E55" s="115"/>
      <c r="F55" s="115"/>
      <c r="G55" s="115"/>
      <c r="H55" s="114"/>
      <c r="I55" s="114"/>
      <c r="J55" s="114"/>
      <c r="K55" s="114"/>
      <c r="L55" s="114"/>
      <c r="M55" s="114"/>
      <c r="N55" s="125"/>
    </row>
    <row r="56" spans="1:14" ht="15.75" thickBot="1">
      <c r="A56" s="77" t="s">
        <v>68</v>
      </c>
      <c r="B56" s="130"/>
      <c r="C56" s="131"/>
      <c r="D56" s="132">
        <f>(D46*D54)</f>
        <v>341.49599999999998</v>
      </c>
      <c r="E56" s="133">
        <f>(E46*E54)</f>
        <v>64.584000000000003</v>
      </c>
      <c r="F56" s="133">
        <f>(F46*F54)</f>
        <v>77.652000000000001</v>
      </c>
      <c r="G56" s="133">
        <f>(G46*G54)</f>
        <v>178.416</v>
      </c>
      <c r="H56" s="133">
        <f t="shared" ref="H56" si="3">(H46*H54)</f>
        <v>159.94800000000001</v>
      </c>
      <c r="I56" s="133">
        <f>(I46*I54)</f>
        <v>338.14800000000002</v>
      </c>
      <c r="J56" s="133">
        <f>(J46*J54)</f>
        <v>474.33600000000001</v>
      </c>
      <c r="K56" s="134">
        <f>(K46*K54)</f>
        <v>451.33199999999999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14"/>
      <c r="B57" s="114"/>
      <c r="C57" s="114"/>
      <c r="D57" s="11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68552</v>
      </c>
      <c r="C58" s="260"/>
      <c r="D58" s="138" t="s">
        <v>70</v>
      </c>
      <c r="E58" s="264">
        <v>45141</v>
      </c>
      <c r="F58" s="264"/>
      <c r="G58" s="264"/>
      <c r="H58" s="264"/>
      <c r="I58" s="265" t="s">
        <v>110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450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68551</v>
      </c>
      <c r="J59" s="250"/>
      <c r="K59" s="250"/>
      <c r="L59" s="250"/>
      <c r="M59" s="250"/>
      <c r="N59" s="250"/>
    </row>
    <row r="60" spans="1:14" ht="15.75" thickBot="1">
      <c r="A60" s="114"/>
      <c r="B60" s="139"/>
      <c r="C60" s="139"/>
      <c r="D60" s="138"/>
      <c r="E60" s="249" t="s">
        <v>73</v>
      </c>
      <c r="F60" s="249"/>
      <c r="G60" s="249"/>
      <c r="H60" s="249"/>
      <c r="I60" s="250">
        <v>68551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68102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1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843137.60000000009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68551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2085.9119999999998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14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845223.5120000001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14"/>
      <c r="B67" s="140"/>
      <c r="C67" s="140"/>
      <c r="D67" s="114"/>
      <c r="E67" s="252" t="s">
        <v>84</v>
      </c>
      <c r="F67" s="252"/>
      <c r="G67" s="252"/>
      <c r="H67" s="252"/>
      <c r="I67" s="253">
        <v>54788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12.411140818184489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1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68551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220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 ht="15" customHeight="1">
      <c r="A73" s="258">
        <v>45141</v>
      </c>
      <c r="B73" s="258"/>
      <c r="C73" s="258"/>
      <c r="D73" s="114"/>
      <c r="E73" s="252" t="s">
        <v>93</v>
      </c>
      <c r="F73" s="252"/>
      <c r="G73" s="252"/>
      <c r="H73" s="252"/>
      <c r="I73" s="253">
        <v>-42296</v>
      </c>
      <c r="J73" s="253"/>
      <c r="K73" s="253"/>
      <c r="L73" s="253"/>
      <c r="M73" s="253"/>
      <c r="N73" s="253"/>
    </row>
    <row r="74" spans="1:14" ht="15" customHeight="1">
      <c r="A74" s="258"/>
      <c r="B74" s="258"/>
      <c r="C74" s="258"/>
      <c r="D74" s="114"/>
      <c r="E74" s="11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 ht="15" customHeight="1">
      <c r="A75" s="258"/>
      <c r="B75" s="258"/>
      <c r="C75" s="258"/>
      <c r="D75" s="114"/>
      <c r="E75" s="252" t="s">
        <v>94</v>
      </c>
      <c r="F75" s="252"/>
      <c r="G75" s="252"/>
      <c r="H75" s="252"/>
      <c r="I75" s="253">
        <f>(I67+I68+I69+I70+I71+I73+I76+I72)</f>
        <v>81043</v>
      </c>
      <c r="J75" s="253"/>
      <c r="K75" s="253"/>
      <c r="L75" s="253"/>
      <c r="M75" s="253"/>
      <c r="N75" s="253"/>
    </row>
    <row r="76" spans="1:14" ht="15" customHeight="1">
      <c r="A76" s="258"/>
      <c r="B76" s="258"/>
      <c r="C76" s="258"/>
      <c r="D76" s="114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 ht="15" customHeight="1">
      <c r="A77" s="258"/>
      <c r="B77" s="258"/>
      <c r="C77" s="258"/>
      <c r="D77" s="114"/>
      <c r="E77" s="114"/>
      <c r="F77" s="146"/>
      <c r="G77" s="147"/>
      <c r="H77" s="147"/>
      <c r="I77" s="148"/>
      <c r="J77" s="148"/>
      <c r="K77" s="148"/>
      <c r="L77" s="148"/>
      <c r="M77" s="148"/>
      <c r="N77" s="149"/>
    </row>
    <row r="78" spans="1:14">
      <c r="A78" s="255" t="s">
        <v>110</v>
      </c>
      <c r="B78" s="255"/>
      <c r="C78" s="255"/>
      <c r="D78" s="11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58300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21973</v>
      </c>
      <c r="J81" s="250"/>
      <c r="K81" s="250"/>
      <c r="L81" s="250"/>
      <c r="M81" s="250"/>
      <c r="N81" s="250"/>
    </row>
    <row r="82" spans="1:14">
      <c r="A82" s="114"/>
      <c r="B82" s="114"/>
      <c r="C82" s="114"/>
      <c r="D82" s="152"/>
      <c r="E82" s="249" t="s">
        <v>100</v>
      </c>
      <c r="F82" s="249"/>
      <c r="G82" s="249"/>
      <c r="H82" s="249"/>
      <c r="I82" s="250">
        <v>220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450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3"/>
      <c r="F85" s="153"/>
      <c r="G85" s="153"/>
      <c r="H85" s="153"/>
      <c r="I85" s="154"/>
      <c r="J85" s="154"/>
      <c r="K85" s="154"/>
      <c r="L85" s="154"/>
      <c r="M85" s="154"/>
      <c r="N85" s="154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80943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3"/>
      <c r="F87" s="153"/>
      <c r="G87" s="153"/>
      <c r="H87" s="153"/>
      <c r="I87" s="154"/>
      <c r="J87" s="154"/>
      <c r="K87" s="154"/>
      <c r="L87" s="154"/>
      <c r="M87" s="154"/>
      <c r="N87" s="154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-100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90"/>
  <sheetViews>
    <sheetView topLeftCell="A60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144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1688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21767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3017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4336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2406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8992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1736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3705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2429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1452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2043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456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250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1090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120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59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251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230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151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288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203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186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254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179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858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274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240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612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146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826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272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1500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521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4109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47647</v>
      </c>
      <c r="D44" s="89">
        <f t="shared" si="0"/>
        <v>2860</v>
      </c>
      <c r="E44" s="90">
        <f t="shared" si="0"/>
        <v>514</v>
      </c>
      <c r="F44" s="90">
        <f t="shared" si="0"/>
        <v>706</v>
      </c>
      <c r="G44" s="90">
        <f t="shared" si="0"/>
        <v>1684</v>
      </c>
      <c r="H44" s="90">
        <f t="shared" si="0"/>
        <v>1452</v>
      </c>
      <c r="I44" s="90">
        <f t="shared" si="0"/>
        <v>3202</v>
      </c>
      <c r="J44" s="90">
        <f t="shared" si="0"/>
        <v>4472</v>
      </c>
      <c r="K44" s="91">
        <f t="shared" si="0"/>
        <v>4109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47647</v>
      </c>
      <c r="D46" s="94">
        <f t="shared" si="1"/>
        <v>2860</v>
      </c>
      <c r="E46" s="95">
        <f t="shared" si="1"/>
        <v>514</v>
      </c>
      <c r="F46" s="95">
        <f t="shared" si="1"/>
        <v>706</v>
      </c>
      <c r="G46" s="95">
        <f t="shared" si="1"/>
        <v>1684</v>
      </c>
      <c r="H46" s="95">
        <f t="shared" si="1"/>
        <v>1452</v>
      </c>
      <c r="I46" s="95">
        <f t="shared" si="1"/>
        <v>3202</v>
      </c>
      <c r="J46" s="95">
        <f t="shared" si="1"/>
        <v>4472</v>
      </c>
      <c r="K46" s="96">
        <f t="shared" si="1"/>
        <v>4109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590822.80000000005</v>
      </c>
      <c r="D51" s="118">
        <f t="shared" si="2"/>
        <v>33748</v>
      </c>
      <c r="E51" s="119">
        <f t="shared" si="2"/>
        <v>6065.2000000000007</v>
      </c>
      <c r="F51" s="119">
        <f t="shared" si="2"/>
        <v>8330.8000000000011</v>
      </c>
      <c r="G51" s="119">
        <f t="shared" si="2"/>
        <v>20208</v>
      </c>
      <c r="H51" s="119">
        <f t="shared" si="2"/>
        <v>17424</v>
      </c>
      <c r="I51" s="119">
        <f t="shared" si="2"/>
        <v>38424</v>
      </c>
      <c r="J51" s="119">
        <f t="shared" si="2"/>
        <v>54558.399999999994</v>
      </c>
      <c r="K51" s="120">
        <f t="shared" si="2"/>
        <v>50129.799999999996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308.88</v>
      </c>
      <c r="E56" s="133">
        <f>(E46*E54)</f>
        <v>55.512</v>
      </c>
      <c r="F56" s="133">
        <f>(F46*F54)</f>
        <v>76.248000000000005</v>
      </c>
      <c r="G56" s="133">
        <f>(G46*G54)</f>
        <v>181.87199999999999</v>
      </c>
      <c r="H56" s="133">
        <f t="shared" ref="H56" si="3">(H46*H54)</f>
        <v>156.816</v>
      </c>
      <c r="I56" s="133">
        <f>(I46*I54)</f>
        <v>345.81599999999997</v>
      </c>
      <c r="J56" s="133">
        <f>(J46*J54)</f>
        <v>482.976</v>
      </c>
      <c r="K56" s="134">
        <f>(K46*K54)</f>
        <v>443.77199999999999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66646</v>
      </c>
      <c r="C58" s="260"/>
      <c r="D58" s="138" t="s">
        <v>70</v>
      </c>
      <c r="E58" s="264">
        <v>45168</v>
      </c>
      <c r="F58" s="264"/>
      <c r="G58" s="264"/>
      <c r="H58" s="264"/>
      <c r="I58" s="265" t="s">
        <v>108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437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66688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66688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66209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819711.00000000012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66688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2051.8919999999998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821762.89200000011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45589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12.411649352807022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66688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417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45168</v>
      </c>
      <c r="B73" s="258"/>
      <c r="C73" s="258"/>
      <c r="D73" s="190"/>
      <c r="E73" s="252" t="s">
        <v>93</v>
      </c>
      <c r="F73" s="252"/>
      <c r="G73" s="252"/>
      <c r="H73" s="252"/>
      <c r="I73" s="253">
        <v>-37144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75133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 t="s">
        <v>108</v>
      </c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58950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262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16303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155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437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76107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974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145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1639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21621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3075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4346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2503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9099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1717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3511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2475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1495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2049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431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248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1032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129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60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241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227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137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286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191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201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259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169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860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281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252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649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789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258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1502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4094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47511</v>
      </c>
      <c r="D44" s="89">
        <f t="shared" si="0"/>
        <v>2853</v>
      </c>
      <c r="E44" s="90">
        <f t="shared" si="0"/>
        <v>533</v>
      </c>
      <c r="F44" s="90">
        <f t="shared" si="0"/>
        <v>679</v>
      </c>
      <c r="G44" s="90">
        <f t="shared" si="0"/>
        <v>1649</v>
      </c>
      <c r="H44" s="90">
        <f t="shared" si="0"/>
        <v>1495</v>
      </c>
      <c r="I44" s="90">
        <f t="shared" si="0"/>
        <v>3183</v>
      </c>
      <c r="J44" s="90">
        <f t="shared" si="0"/>
        <v>4524</v>
      </c>
      <c r="K44" s="91">
        <f t="shared" si="0"/>
        <v>4094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47511</v>
      </c>
      <c r="D46" s="94">
        <f t="shared" si="1"/>
        <v>2853</v>
      </c>
      <c r="E46" s="95">
        <f t="shared" si="1"/>
        <v>533</v>
      </c>
      <c r="F46" s="95">
        <f t="shared" si="1"/>
        <v>679</v>
      </c>
      <c r="G46" s="95">
        <f t="shared" si="1"/>
        <v>1649</v>
      </c>
      <c r="H46" s="95">
        <f t="shared" si="1"/>
        <v>1495</v>
      </c>
      <c r="I46" s="95">
        <f t="shared" si="1"/>
        <v>3183</v>
      </c>
      <c r="J46" s="95">
        <f t="shared" si="1"/>
        <v>4524</v>
      </c>
      <c r="K46" s="96">
        <f t="shared" si="1"/>
        <v>4094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589136.4</v>
      </c>
      <c r="D51" s="118">
        <f t="shared" si="2"/>
        <v>33665.4</v>
      </c>
      <c r="E51" s="119">
        <f t="shared" si="2"/>
        <v>6289.4000000000005</v>
      </c>
      <c r="F51" s="119">
        <f t="shared" si="2"/>
        <v>8012.2000000000007</v>
      </c>
      <c r="G51" s="119">
        <f t="shared" si="2"/>
        <v>19788</v>
      </c>
      <c r="H51" s="119">
        <f t="shared" si="2"/>
        <v>17940</v>
      </c>
      <c r="I51" s="119">
        <f t="shared" si="2"/>
        <v>38196</v>
      </c>
      <c r="J51" s="119">
        <f t="shared" si="2"/>
        <v>55192.799999999996</v>
      </c>
      <c r="K51" s="120">
        <f t="shared" si="2"/>
        <v>49946.799999999996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 t="s">
        <v>65</v>
      </c>
      <c r="C53" s="99" t="s">
        <v>65</v>
      </c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>
        <v>0</v>
      </c>
      <c r="C54" s="127">
        <v>0</v>
      </c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308.12400000000002</v>
      </c>
      <c r="E56" s="133">
        <f>(E46*E54)</f>
        <v>57.564</v>
      </c>
      <c r="F56" s="133">
        <f>(F46*F54)</f>
        <v>73.331999999999994</v>
      </c>
      <c r="G56" s="133">
        <f>(G46*G54)</f>
        <v>178.09199999999998</v>
      </c>
      <c r="H56" s="133">
        <f t="shared" ref="H56" si="3">(H46*H54)</f>
        <v>161.46</v>
      </c>
      <c r="I56" s="133">
        <f>(I46*I54)</f>
        <v>343.76400000000001</v>
      </c>
      <c r="J56" s="133">
        <f>(J46*J54)</f>
        <v>488.59199999999998</v>
      </c>
      <c r="K56" s="134">
        <f>(K46*K54)</f>
        <v>442.15199999999999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66521</v>
      </c>
      <c r="C58" s="260"/>
      <c r="D58" s="138" t="s">
        <v>70</v>
      </c>
      <c r="E58" s="264">
        <v>45169</v>
      </c>
      <c r="F58" s="264"/>
      <c r="G58" s="264"/>
      <c r="H58" s="264"/>
      <c r="I58" s="265" t="s">
        <v>110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356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66543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66543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66165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818167.00000000012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66543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2053.0800000000004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820220.08000000007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37144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12.396585505932141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66543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626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45169</v>
      </c>
      <c r="B73" s="258"/>
      <c r="C73" s="258"/>
      <c r="D73" s="190"/>
      <c r="E73" s="252" t="s">
        <v>93</v>
      </c>
      <c r="F73" s="252"/>
      <c r="G73" s="252"/>
      <c r="H73" s="252"/>
      <c r="I73" s="253">
        <v>-39750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63937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 t="s">
        <v>110</v>
      </c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48300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491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15469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135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356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64751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814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activeCell="E58" sqref="E58:H5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4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6"/>
    </row>
    <row r="2" spans="1:14" ht="15.75" thickBot="1">
      <c r="A2" s="275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6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76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76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76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76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76"/>
    </row>
    <row r="8" spans="1:14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276"/>
    </row>
    <row r="9" spans="1:14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276"/>
    </row>
    <row r="10" spans="1:14" ht="15.75" thickBot="1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276"/>
    </row>
    <row r="11" spans="1:14" s="51" customFormat="1" ht="15.75" thickBot="1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277" t="s">
        <v>24</v>
      </c>
    </row>
    <row r="13" spans="1:14">
      <c r="A13" s="21" t="s">
        <v>25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278"/>
    </row>
    <row r="14" spans="1:14">
      <c r="A14" s="21" t="s">
        <v>26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278"/>
    </row>
    <row r="15" spans="1:14">
      <c r="A15" s="21" t="s">
        <v>27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278"/>
    </row>
    <row r="16" spans="1:14">
      <c r="A16" s="21" t="s">
        <v>28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278"/>
    </row>
    <row r="17" spans="1:14">
      <c r="A17" s="21" t="s">
        <v>29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278"/>
    </row>
    <row r="18" spans="1:14">
      <c r="A18" s="21" t="s">
        <v>30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278"/>
    </row>
    <row r="19" spans="1:14">
      <c r="A19" s="21" t="s">
        <v>31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278"/>
    </row>
    <row r="20" spans="1:14">
      <c r="A20" s="21" t="s">
        <v>32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278"/>
    </row>
    <row r="21" spans="1:14">
      <c r="A21" s="21" t="s">
        <v>33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278"/>
    </row>
    <row r="22" spans="1:14">
      <c r="A22" s="21" t="s">
        <v>34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278"/>
    </row>
    <row r="23" spans="1:14">
      <c r="A23" s="21" t="s">
        <v>35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278"/>
    </row>
    <row r="24" spans="1:14">
      <c r="A24" s="21" t="s">
        <v>36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278"/>
    </row>
    <row r="25" spans="1:14">
      <c r="A25" s="21" t="s">
        <v>37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278"/>
    </row>
    <row r="26" spans="1:14">
      <c r="A26" s="21" t="s">
        <v>38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278"/>
    </row>
    <row r="27" spans="1:14" ht="15.75" thickBot="1">
      <c r="A27" s="58" t="s">
        <v>39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279"/>
    </row>
    <row r="28" spans="1:14" ht="15.75" thickBot="1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>
      <c r="A29" s="12" t="s">
        <v>40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277" t="s">
        <v>41</v>
      </c>
    </row>
    <row r="30" spans="1:14">
      <c r="A30" s="21" t="s">
        <v>42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278"/>
    </row>
    <row r="31" spans="1:14">
      <c r="A31" s="21" t="s">
        <v>43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278"/>
    </row>
    <row r="32" spans="1:14">
      <c r="A32" s="21" t="s">
        <v>44</v>
      </c>
      <c r="B32" s="22"/>
      <c r="C32" s="54"/>
      <c r="D32" s="25"/>
      <c r="E32" s="56"/>
      <c r="F32" s="25"/>
      <c r="G32" s="26"/>
      <c r="H32" s="26"/>
      <c r="I32" s="26"/>
      <c r="J32" s="26"/>
      <c r="K32" s="66"/>
      <c r="L32" s="67"/>
      <c r="M32" s="29"/>
      <c r="N32" s="278"/>
    </row>
    <row r="33" spans="1:14">
      <c r="A33" s="21" t="s">
        <v>45</v>
      </c>
      <c r="B33" s="22"/>
      <c r="C33" s="54"/>
      <c r="D33" s="25"/>
      <c r="E33" s="25"/>
      <c r="F33" s="25"/>
      <c r="G33" s="26"/>
      <c r="H33" s="26"/>
      <c r="I33" s="55"/>
      <c r="J33" s="26"/>
      <c r="K33" s="66"/>
      <c r="L33" s="67"/>
      <c r="M33" s="29"/>
      <c r="N33" s="278"/>
    </row>
    <row r="34" spans="1:14">
      <c r="A34" s="21" t="s">
        <v>46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278"/>
    </row>
    <row r="35" spans="1:14">
      <c r="A35" s="21" t="s">
        <v>47</v>
      </c>
      <c r="B35" s="22"/>
      <c r="C35" s="54"/>
      <c r="D35" s="55"/>
      <c r="E35" s="25"/>
      <c r="F35" s="25"/>
      <c r="G35" s="26"/>
      <c r="H35" s="26"/>
      <c r="I35" s="26"/>
      <c r="J35" s="26"/>
      <c r="K35" s="66"/>
      <c r="L35" s="67"/>
      <c r="M35" s="29"/>
      <c r="N35" s="278"/>
    </row>
    <row r="36" spans="1:14">
      <c r="A36" s="21" t="s">
        <v>48</v>
      </c>
      <c r="B36" s="22"/>
      <c r="C36" s="54"/>
      <c r="D36" s="25"/>
      <c r="E36" s="25"/>
      <c r="F36" s="25"/>
      <c r="G36" s="55"/>
      <c r="H36" s="68"/>
      <c r="I36" s="26"/>
      <c r="J36" s="26"/>
      <c r="K36" s="66"/>
      <c r="L36" s="67"/>
      <c r="M36" s="29"/>
      <c r="N36" s="278"/>
    </row>
    <row r="37" spans="1:14" s="51" customFormat="1">
      <c r="A37" s="21" t="s">
        <v>49</v>
      </c>
      <c r="B37" s="22"/>
      <c r="C37" s="54"/>
      <c r="D37" s="56"/>
      <c r="E37" s="25"/>
      <c r="F37" s="25"/>
      <c r="G37" s="26"/>
      <c r="H37" s="26"/>
      <c r="I37" s="26"/>
      <c r="J37" s="26"/>
      <c r="K37" s="66"/>
      <c r="L37" s="67"/>
      <c r="M37" s="29"/>
      <c r="N37" s="278"/>
    </row>
    <row r="38" spans="1:14">
      <c r="A38" s="21" t="s">
        <v>50</v>
      </c>
      <c r="B38" s="22"/>
      <c r="C38" s="54"/>
      <c r="D38" s="25"/>
      <c r="E38" s="25"/>
      <c r="F38" s="25"/>
      <c r="G38" s="26"/>
      <c r="H38" s="26"/>
      <c r="I38" s="55"/>
      <c r="J38" s="26"/>
      <c r="K38" s="66"/>
      <c r="L38" s="67"/>
      <c r="M38" s="29"/>
      <c r="N38" s="278"/>
    </row>
    <row r="39" spans="1:14">
      <c r="A39" s="21" t="s">
        <v>51</v>
      </c>
      <c r="B39" s="22"/>
      <c r="C39" s="54"/>
      <c r="D39" s="55"/>
      <c r="E39" s="25"/>
      <c r="F39" s="25"/>
      <c r="G39" s="26"/>
      <c r="H39" s="26"/>
      <c r="I39" s="26"/>
      <c r="J39" s="26"/>
      <c r="K39" s="66"/>
      <c r="L39" s="67"/>
      <c r="M39" s="29"/>
      <c r="N39" s="278"/>
    </row>
    <row r="40" spans="1:14" ht="15.75" thickBot="1">
      <c r="A40" s="58" t="s">
        <v>52</v>
      </c>
      <c r="B40" s="69"/>
      <c r="C40" s="70"/>
      <c r="D40" s="71"/>
      <c r="E40" s="71"/>
      <c r="F40" s="71"/>
      <c r="G40" s="72"/>
      <c r="H40" s="72"/>
      <c r="I40" s="72"/>
      <c r="J40" s="72"/>
      <c r="K40" s="73"/>
      <c r="L40" s="74"/>
      <c r="M40" s="75"/>
      <c r="N40" s="279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77" t="s">
        <v>53</v>
      </c>
      <c r="B42" s="78"/>
      <c r="C42" s="79"/>
      <c r="D42" s="80"/>
      <c r="E42" s="81"/>
      <c r="F42" s="81"/>
      <c r="G42" s="82"/>
      <c r="H42" s="82"/>
      <c r="I42" s="82"/>
      <c r="J42" s="82"/>
      <c r="K42" s="83"/>
      <c r="L42" s="84"/>
      <c r="M42" s="85"/>
      <c r="N42" s="50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0</v>
      </c>
      <c r="D44" s="89">
        <f t="shared" si="0"/>
        <v>0</v>
      </c>
      <c r="E44" s="90">
        <f t="shared" si="0"/>
        <v>0</v>
      </c>
      <c r="F44" s="90">
        <f t="shared" si="0"/>
        <v>0</v>
      </c>
      <c r="G44" s="90">
        <f t="shared" si="0"/>
        <v>0</v>
      </c>
      <c r="H44" s="90">
        <f t="shared" si="0"/>
        <v>0</v>
      </c>
      <c r="I44" s="90">
        <f t="shared" si="0"/>
        <v>0</v>
      </c>
      <c r="J44" s="90">
        <f t="shared" si="0"/>
        <v>0</v>
      </c>
      <c r="K44" s="91">
        <f t="shared" si="0"/>
        <v>0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0</v>
      </c>
      <c r="D46" s="94">
        <f t="shared" si="1"/>
        <v>0</v>
      </c>
      <c r="E46" s="95">
        <f t="shared" si="1"/>
        <v>0</v>
      </c>
      <c r="F46" s="95">
        <f t="shared" si="1"/>
        <v>0</v>
      </c>
      <c r="G46" s="95">
        <f t="shared" si="1"/>
        <v>0</v>
      </c>
      <c r="H46" s="95">
        <f t="shared" si="1"/>
        <v>0</v>
      </c>
      <c r="I46" s="95">
        <f t="shared" si="1"/>
        <v>0</v>
      </c>
      <c r="J46" s="95">
        <f t="shared" si="1"/>
        <v>0</v>
      </c>
      <c r="K46" s="96">
        <f t="shared" si="1"/>
        <v>0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97" t="s">
        <v>56</v>
      </c>
      <c r="B48" s="98" t="s">
        <v>57</v>
      </c>
      <c r="C48" s="99" t="s">
        <v>58</v>
      </c>
      <c r="D48" s="100" t="s">
        <v>59</v>
      </c>
      <c r="E48" s="101" t="s">
        <v>59</v>
      </c>
      <c r="F48" s="101" t="s">
        <v>59</v>
      </c>
      <c r="G48" s="101" t="s">
        <v>60</v>
      </c>
      <c r="H48" s="101" t="s">
        <v>60</v>
      </c>
      <c r="I48" s="101" t="s">
        <v>60</v>
      </c>
      <c r="J48" s="102" t="s">
        <v>60</v>
      </c>
      <c r="K48" s="103" t="s">
        <v>60</v>
      </c>
      <c r="L48" s="12" t="s">
        <v>60</v>
      </c>
      <c r="M48" s="104" t="s">
        <v>61</v>
      </c>
      <c r="N48" s="105"/>
    </row>
    <row r="49" spans="1:14" ht="15.75" thickBot="1">
      <c r="A49" s="106" t="s">
        <v>14</v>
      </c>
      <c r="B49" s="107">
        <v>0</v>
      </c>
      <c r="C49" s="108">
        <v>10.5</v>
      </c>
      <c r="D49" s="109">
        <v>10.199999999999999</v>
      </c>
      <c r="E49" s="110">
        <v>10.199999999999999</v>
      </c>
      <c r="F49" s="110">
        <v>10.199999999999999</v>
      </c>
      <c r="G49" s="110">
        <v>10.3</v>
      </c>
      <c r="H49" s="110">
        <v>10.5</v>
      </c>
      <c r="I49" s="111">
        <v>10.4</v>
      </c>
      <c r="J49" s="111">
        <v>10.6</v>
      </c>
      <c r="K49" s="111">
        <v>10.4</v>
      </c>
      <c r="L49" s="112">
        <v>0</v>
      </c>
      <c r="M49" s="113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0</v>
      </c>
      <c r="D51" s="118">
        <f t="shared" si="2"/>
        <v>0</v>
      </c>
      <c r="E51" s="119">
        <f t="shared" si="2"/>
        <v>0</v>
      </c>
      <c r="F51" s="119">
        <f t="shared" si="2"/>
        <v>0</v>
      </c>
      <c r="G51" s="119">
        <f t="shared" si="2"/>
        <v>0</v>
      </c>
      <c r="H51" s="119">
        <f t="shared" si="2"/>
        <v>0</v>
      </c>
      <c r="I51" s="119">
        <f t="shared" si="2"/>
        <v>0</v>
      </c>
      <c r="J51" s="119">
        <f t="shared" si="2"/>
        <v>0</v>
      </c>
      <c r="K51" s="120">
        <f t="shared" si="2"/>
        <v>0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0</v>
      </c>
      <c r="E56" s="133">
        <f>(E46*E54)</f>
        <v>0</v>
      </c>
      <c r="F56" s="133">
        <f>(F46*F54)</f>
        <v>0</v>
      </c>
      <c r="G56" s="133">
        <f>(G46*G54)</f>
        <v>0</v>
      </c>
      <c r="H56" s="133">
        <f t="shared" ref="H56" si="3">(H46*H54)</f>
        <v>0</v>
      </c>
      <c r="I56" s="133">
        <f>(I46*I54)</f>
        <v>0</v>
      </c>
      <c r="J56" s="133">
        <f>(J46*J54)</f>
        <v>0</v>
      </c>
      <c r="K56" s="134">
        <f>(K46*K54)</f>
        <v>0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0</v>
      </c>
      <c r="C58" s="260"/>
      <c r="D58" s="138" t="s">
        <v>70</v>
      </c>
      <c r="E58" s="264"/>
      <c r="F58" s="264"/>
      <c r="G58" s="264"/>
      <c r="H58" s="264"/>
      <c r="I58" s="265"/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0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0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0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0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0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0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 t="e">
        <f>(B66/B61)</f>
        <v>#DIV/0!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0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/>
      <c r="B73" s="258"/>
      <c r="C73" s="258"/>
      <c r="D73" s="190"/>
      <c r="E73" s="252" t="s">
        <v>93</v>
      </c>
      <c r="F73" s="252"/>
      <c r="G73" s="252"/>
      <c r="H73" s="252"/>
      <c r="I73" s="253">
        <v>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/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0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activeCell="E58" sqref="E58:H5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74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76"/>
    </row>
    <row r="2" spans="1:14" ht="15.75" thickBot="1">
      <c r="A2" s="275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76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76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76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76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76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76"/>
    </row>
    <row r="8" spans="1:14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276"/>
    </row>
    <row r="9" spans="1:14">
      <c r="A9" s="21" t="s">
        <v>21</v>
      </c>
      <c r="B9" s="22"/>
      <c r="C9" s="23"/>
      <c r="D9" s="24"/>
      <c r="E9" s="25"/>
      <c r="F9" s="25"/>
      <c r="G9" s="26"/>
      <c r="H9" s="26"/>
      <c r="I9" s="26"/>
      <c r="J9" s="26"/>
      <c r="K9" s="27"/>
      <c r="L9" s="28"/>
      <c r="M9" s="29"/>
      <c r="N9" s="276"/>
    </row>
    <row r="10" spans="1:14" ht="15.75" thickBot="1">
      <c r="A10" s="39" t="s">
        <v>22</v>
      </c>
      <c r="B10" s="40"/>
      <c r="C10" s="41"/>
      <c r="D10" s="42"/>
      <c r="E10" s="43"/>
      <c r="F10" s="43"/>
      <c r="G10" s="44"/>
      <c r="H10" s="44"/>
      <c r="I10" s="44"/>
      <c r="J10" s="44"/>
      <c r="K10" s="45"/>
      <c r="L10" s="46"/>
      <c r="M10" s="47"/>
      <c r="N10" s="276"/>
    </row>
    <row r="11" spans="1:14" s="51" customFormat="1" ht="15.75" thickBot="1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</row>
    <row r="12" spans="1:14">
      <c r="A12" s="12" t="s">
        <v>23</v>
      </c>
      <c r="B12" s="13"/>
      <c r="C12" s="52"/>
      <c r="D12" s="16"/>
      <c r="E12" s="16"/>
      <c r="F12" s="16"/>
      <c r="G12" s="17"/>
      <c r="H12" s="17"/>
      <c r="I12" s="17"/>
      <c r="J12" s="53"/>
      <c r="K12" s="18"/>
      <c r="L12" s="19"/>
      <c r="M12" s="20"/>
      <c r="N12" s="277" t="s">
        <v>24</v>
      </c>
    </row>
    <row r="13" spans="1:14">
      <c r="A13" s="21" t="s">
        <v>25</v>
      </c>
      <c r="B13" s="22"/>
      <c r="C13" s="54"/>
      <c r="D13" s="25"/>
      <c r="E13" s="25"/>
      <c r="F13" s="25"/>
      <c r="G13" s="26"/>
      <c r="H13" s="55"/>
      <c r="I13" s="26"/>
      <c r="J13" s="26"/>
      <c r="K13" s="27"/>
      <c r="L13" s="28"/>
      <c r="M13" s="29"/>
      <c r="N13" s="278"/>
    </row>
    <row r="14" spans="1:14">
      <c r="A14" s="21" t="s">
        <v>26</v>
      </c>
      <c r="B14" s="22"/>
      <c r="C14" s="54"/>
      <c r="D14" s="25"/>
      <c r="E14" s="25"/>
      <c r="F14" s="25"/>
      <c r="G14" s="26"/>
      <c r="H14" s="26"/>
      <c r="I14" s="26"/>
      <c r="J14" s="55"/>
      <c r="K14" s="27"/>
      <c r="L14" s="28"/>
      <c r="M14" s="29"/>
      <c r="N14" s="278"/>
    </row>
    <row r="15" spans="1:14">
      <c r="A15" s="21" t="s">
        <v>27</v>
      </c>
      <c r="B15" s="22"/>
      <c r="C15" s="54"/>
      <c r="D15" s="25"/>
      <c r="E15" s="25"/>
      <c r="F15" s="56"/>
      <c r="G15" s="26"/>
      <c r="H15" s="26"/>
      <c r="I15" s="26"/>
      <c r="J15" s="26"/>
      <c r="K15" s="27"/>
      <c r="L15" s="28"/>
      <c r="M15" s="29"/>
      <c r="N15" s="278"/>
    </row>
    <row r="16" spans="1:14">
      <c r="A16" s="21" t="s">
        <v>28</v>
      </c>
      <c r="B16" s="22"/>
      <c r="C16" s="54"/>
      <c r="D16" s="25"/>
      <c r="E16" s="25"/>
      <c r="F16" s="56"/>
      <c r="G16" s="26"/>
      <c r="H16" s="26"/>
      <c r="I16" s="26"/>
      <c r="J16" s="26"/>
      <c r="K16" s="27"/>
      <c r="L16" s="28"/>
      <c r="M16" s="29"/>
      <c r="N16" s="278"/>
    </row>
    <row r="17" spans="1:14">
      <c r="A17" s="21" t="s">
        <v>29</v>
      </c>
      <c r="B17" s="22"/>
      <c r="C17" s="54"/>
      <c r="D17" s="25"/>
      <c r="E17" s="25"/>
      <c r="F17" s="57"/>
      <c r="G17" s="26"/>
      <c r="H17" s="26"/>
      <c r="I17" s="55"/>
      <c r="J17" s="26"/>
      <c r="K17" s="27"/>
      <c r="L17" s="28"/>
      <c r="M17" s="29"/>
      <c r="N17" s="278"/>
    </row>
    <row r="18" spans="1:14">
      <c r="A18" s="21" t="s">
        <v>30</v>
      </c>
      <c r="B18" s="22"/>
      <c r="C18" s="54"/>
      <c r="D18" s="56"/>
      <c r="E18" s="25"/>
      <c r="F18" s="25"/>
      <c r="G18" s="26"/>
      <c r="H18" s="26"/>
      <c r="I18" s="26"/>
      <c r="J18" s="26"/>
      <c r="K18" s="27"/>
      <c r="L18" s="28"/>
      <c r="M18" s="29"/>
      <c r="N18" s="278"/>
    </row>
    <row r="19" spans="1:14">
      <c r="A19" s="21" t="s">
        <v>31</v>
      </c>
      <c r="B19" s="22"/>
      <c r="C19" s="54"/>
      <c r="D19" s="56"/>
      <c r="E19" s="25"/>
      <c r="F19" s="25"/>
      <c r="G19" s="26"/>
      <c r="H19" s="26"/>
      <c r="I19" s="26"/>
      <c r="J19" s="26"/>
      <c r="K19" s="27"/>
      <c r="L19" s="28"/>
      <c r="M19" s="29"/>
      <c r="N19" s="278"/>
    </row>
    <row r="20" spans="1:14">
      <c r="A20" s="21" t="s">
        <v>32</v>
      </c>
      <c r="B20" s="22"/>
      <c r="C20" s="54"/>
      <c r="D20" s="56"/>
      <c r="E20" s="25"/>
      <c r="F20" s="25"/>
      <c r="G20" s="26"/>
      <c r="H20" s="26"/>
      <c r="I20" s="26"/>
      <c r="J20" s="26"/>
      <c r="K20" s="27"/>
      <c r="L20" s="28"/>
      <c r="M20" s="29"/>
      <c r="N20" s="278"/>
    </row>
    <row r="21" spans="1:14">
      <c r="A21" s="21" t="s">
        <v>33</v>
      </c>
      <c r="B21" s="22"/>
      <c r="C21" s="54"/>
      <c r="D21" s="56"/>
      <c r="E21" s="25"/>
      <c r="F21" s="25"/>
      <c r="G21" s="26"/>
      <c r="H21" s="26"/>
      <c r="I21" s="26"/>
      <c r="J21" s="26"/>
      <c r="K21" s="27"/>
      <c r="L21" s="28"/>
      <c r="M21" s="29"/>
      <c r="N21" s="278"/>
    </row>
    <row r="22" spans="1:14">
      <c r="A22" s="21" t="s">
        <v>34</v>
      </c>
      <c r="B22" s="22"/>
      <c r="C22" s="54"/>
      <c r="D22" s="56"/>
      <c r="E22" s="25"/>
      <c r="F22" s="25"/>
      <c r="G22" s="26"/>
      <c r="H22" s="26"/>
      <c r="I22" s="26"/>
      <c r="J22" s="26"/>
      <c r="K22" s="27"/>
      <c r="L22" s="28"/>
      <c r="M22" s="29"/>
      <c r="N22" s="278"/>
    </row>
    <row r="23" spans="1:14">
      <c r="A23" s="21" t="s">
        <v>35</v>
      </c>
      <c r="B23" s="22"/>
      <c r="C23" s="54"/>
      <c r="D23" s="56"/>
      <c r="E23" s="25"/>
      <c r="F23" s="25"/>
      <c r="G23" s="26"/>
      <c r="H23" s="26"/>
      <c r="I23" s="26"/>
      <c r="J23" s="26"/>
      <c r="K23" s="27"/>
      <c r="L23" s="28"/>
      <c r="M23" s="29"/>
      <c r="N23" s="278"/>
    </row>
    <row r="24" spans="1:14">
      <c r="A24" s="21" t="s">
        <v>36</v>
      </c>
      <c r="B24" s="22"/>
      <c r="C24" s="54"/>
      <c r="D24" s="56"/>
      <c r="E24" s="25"/>
      <c r="F24" s="25"/>
      <c r="G24" s="26"/>
      <c r="H24" s="26"/>
      <c r="I24" s="26"/>
      <c r="J24" s="26"/>
      <c r="K24" s="27"/>
      <c r="L24" s="28"/>
      <c r="M24" s="29"/>
      <c r="N24" s="278"/>
    </row>
    <row r="25" spans="1:14">
      <c r="A25" s="21" t="s">
        <v>37</v>
      </c>
      <c r="B25" s="22"/>
      <c r="C25" s="54"/>
      <c r="D25" s="56"/>
      <c r="E25" s="25"/>
      <c r="F25" s="25"/>
      <c r="G25" s="26"/>
      <c r="H25" s="26"/>
      <c r="I25" s="26"/>
      <c r="J25" s="26"/>
      <c r="K25" s="27"/>
      <c r="L25" s="28"/>
      <c r="M25" s="29"/>
      <c r="N25" s="278"/>
    </row>
    <row r="26" spans="1:14">
      <c r="A26" s="21" t="s">
        <v>38</v>
      </c>
      <c r="B26" s="22"/>
      <c r="C26" s="54"/>
      <c r="D26" s="56"/>
      <c r="E26" s="25"/>
      <c r="F26" s="25"/>
      <c r="G26" s="26"/>
      <c r="H26" s="26"/>
      <c r="I26" s="26"/>
      <c r="J26" s="26"/>
      <c r="K26" s="27"/>
      <c r="L26" s="28"/>
      <c r="M26" s="29"/>
      <c r="N26" s="278"/>
    </row>
    <row r="27" spans="1:14" ht="15.75" thickBot="1">
      <c r="A27" s="58" t="s">
        <v>39</v>
      </c>
      <c r="B27" s="40"/>
      <c r="C27" s="59"/>
      <c r="D27" s="60"/>
      <c r="E27" s="43"/>
      <c r="F27" s="43"/>
      <c r="G27" s="44"/>
      <c r="H27" s="44"/>
      <c r="I27" s="44"/>
      <c r="J27" s="44"/>
      <c r="K27" s="45"/>
      <c r="L27" s="46"/>
      <c r="M27" s="47"/>
      <c r="N27" s="279"/>
    </row>
    <row r="28" spans="1:14" ht="15.75" thickBot="1">
      <c r="A28" s="6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0"/>
    </row>
    <row r="29" spans="1:14">
      <c r="A29" s="12" t="s">
        <v>40</v>
      </c>
      <c r="B29" s="13"/>
      <c r="C29" s="52"/>
      <c r="D29" s="16"/>
      <c r="E29" s="16"/>
      <c r="F29" s="16"/>
      <c r="G29" s="62"/>
      <c r="H29" s="63"/>
      <c r="I29" s="17"/>
      <c r="J29" s="17"/>
      <c r="K29" s="64"/>
      <c r="L29" s="65"/>
      <c r="M29" s="20"/>
      <c r="N29" s="277" t="s">
        <v>41</v>
      </c>
    </row>
    <row r="30" spans="1:14">
      <c r="A30" s="21" t="s">
        <v>42</v>
      </c>
      <c r="B30" s="22"/>
      <c r="C30" s="54"/>
      <c r="D30" s="25"/>
      <c r="E30" s="56"/>
      <c r="F30" s="25"/>
      <c r="G30" s="26"/>
      <c r="H30" s="26"/>
      <c r="I30" s="26"/>
      <c r="J30" s="26"/>
      <c r="K30" s="66"/>
      <c r="L30" s="67"/>
      <c r="M30" s="29"/>
      <c r="N30" s="278"/>
    </row>
    <row r="31" spans="1:14">
      <c r="A31" s="21" t="s">
        <v>43</v>
      </c>
      <c r="B31" s="22"/>
      <c r="C31" s="54"/>
      <c r="D31" s="25"/>
      <c r="E31" s="56"/>
      <c r="F31" s="25"/>
      <c r="G31" s="26"/>
      <c r="H31" s="26"/>
      <c r="I31" s="26"/>
      <c r="J31" s="26"/>
      <c r="K31" s="66"/>
      <c r="L31" s="67"/>
      <c r="M31" s="29"/>
      <c r="N31" s="278"/>
    </row>
    <row r="32" spans="1:14">
      <c r="A32" s="21" t="s">
        <v>44</v>
      </c>
      <c r="B32" s="22"/>
      <c r="C32" s="54"/>
      <c r="D32" s="25"/>
      <c r="E32" s="56"/>
      <c r="F32" s="25"/>
      <c r="G32" s="26"/>
      <c r="H32" s="26"/>
      <c r="I32" s="26"/>
      <c r="J32" s="26"/>
      <c r="K32" s="66"/>
      <c r="L32" s="67"/>
      <c r="M32" s="29"/>
      <c r="N32" s="278"/>
    </row>
    <row r="33" spans="1:14">
      <c r="A33" s="21" t="s">
        <v>45</v>
      </c>
      <c r="B33" s="22"/>
      <c r="C33" s="54"/>
      <c r="D33" s="25"/>
      <c r="E33" s="25"/>
      <c r="F33" s="25"/>
      <c r="G33" s="26"/>
      <c r="H33" s="26"/>
      <c r="I33" s="55"/>
      <c r="J33" s="26"/>
      <c r="K33" s="66"/>
      <c r="L33" s="67"/>
      <c r="M33" s="29"/>
      <c r="N33" s="278"/>
    </row>
    <row r="34" spans="1:14">
      <c r="A34" s="21" t="s">
        <v>46</v>
      </c>
      <c r="B34" s="22"/>
      <c r="C34" s="54"/>
      <c r="D34" s="55"/>
      <c r="E34" s="25"/>
      <c r="F34" s="25"/>
      <c r="G34" s="26"/>
      <c r="H34" s="26"/>
      <c r="I34" s="26"/>
      <c r="J34" s="26"/>
      <c r="K34" s="66"/>
      <c r="L34" s="67"/>
      <c r="M34" s="29"/>
      <c r="N34" s="278"/>
    </row>
    <row r="35" spans="1:14">
      <c r="A35" s="21" t="s">
        <v>47</v>
      </c>
      <c r="B35" s="22"/>
      <c r="C35" s="54"/>
      <c r="D35" s="55"/>
      <c r="E35" s="25"/>
      <c r="F35" s="25"/>
      <c r="G35" s="26"/>
      <c r="H35" s="26"/>
      <c r="I35" s="26"/>
      <c r="J35" s="26"/>
      <c r="K35" s="66"/>
      <c r="L35" s="67"/>
      <c r="M35" s="29"/>
      <c r="N35" s="278"/>
    </row>
    <row r="36" spans="1:14">
      <c r="A36" s="21" t="s">
        <v>48</v>
      </c>
      <c r="B36" s="22"/>
      <c r="C36" s="54"/>
      <c r="D36" s="25"/>
      <c r="E36" s="25"/>
      <c r="F36" s="25"/>
      <c r="G36" s="55"/>
      <c r="H36" s="68"/>
      <c r="I36" s="26"/>
      <c r="J36" s="26"/>
      <c r="K36" s="66"/>
      <c r="L36" s="67"/>
      <c r="M36" s="29"/>
      <c r="N36" s="278"/>
    </row>
    <row r="37" spans="1:14" s="51" customFormat="1">
      <c r="A37" s="21" t="s">
        <v>49</v>
      </c>
      <c r="B37" s="22"/>
      <c r="C37" s="54"/>
      <c r="D37" s="56"/>
      <c r="E37" s="25"/>
      <c r="F37" s="25"/>
      <c r="G37" s="26"/>
      <c r="H37" s="26"/>
      <c r="I37" s="26"/>
      <c r="J37" s="26"/>
      <c r="K37" s="66"/>
      <c r="L37" s="67"/>
      <c r="M37" s="29"/>
      <c r="N37" s="278"/>
    </row>
    <row r="38" spans="1:14">
      <c r="A38" s="21" t="s">
        <v>50</v>
      </c>
      <c r="B38" s="22"/>
      <c r="C38" s="54"/>
      <c r="D38" s="25"/>
      <c r="E38" s="25"/>
      <c r="F38" s="25"/>
      <c r="G38" s="26"/>
      <c r="H38" s="26"/>
      <c r="I38" s="55"/>
      <c r="J38" s="26"/>
      <c r="K38" s="66"/>
      <c r="L38" s="67"/>
      <c r="M38" s="29"/>
      <c r="N38" s="278"/>
    </row>
    <row r="39" spans="1:14">
      <c r="A39" s="21" t="s">
        <v>51</v>
      </c>
      <c r="B39" s="22"/>
      <c r="C39" s="54"/>
      <c r="D39" s="55"/>
      <c r="E39" s="25"/>
      <c r="F39" s="25"/>
      <c r="G39" s="26"/>
      <c r="H39" s="26"/>
      <c r="I39" s="26"/>
      <c r="J39" s="26"/>
      <c r="K39" s="66"/>
      <c r="L39" s="67"/>
      <c r="M39" s="29"/>
      <c r="N39" s="278"/>
    </row>
    <row r="40" spans="1:14" ht="15.75" thickBot="1">
      <c r="A40" s="58" t="s">
        <v>52</v>
      </c>
      <c r="B40" s="69"/>
      <c r="C40" s="70"/>
      <c r="D40" s="71"/>
      <c r="E40" s="71"/>
      <c r="F40" s="71"/>
      <c r="G40" s="72"/>
      <c r="H40" s="72"/>
      <c r="I40" s="72"/>
      <c r="J40" s="72"/>
      <c r="K40" s="73"/>
      <c r="L40" s="74"/>
      <c r="M40" s="75"/>
      <c r="N40" s="279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77" t="s">
        <v>53</v>
      </c>
      <c r="B42" s="78"/>
      <c r="C42" s="79"/>
      <c r="D42" s="80"/>
      <c r="E42" s="81"/>
      <c r="F42" s="81"/>
      <c r="G42" s="82"/>
      <c r="H42" s="82"/>
      <c r="I42" s="82"/>
      <c r="J42" s="82"/>
      <c r="K42" s="83"/>
      <c r="L42" s="84"/>
      <c r="M42" s="85"/>
      <c r="N42" s="50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0</v>
      </c>
      <c r="D44" s="89">
        <f t="shared" si="0"/>
        <v>0</v>
      </c>
      <c r="E44" s="90">
        <f t="shared" si="0"/>
        <v>0</v>
      </c>
      <c r="F44" s="90">
        <f t="shared" si="0"/>
        <v>0</v>
      </c>
      <c r="G44" s="90">
        <f t="shared" si="0"/>
        <v>0</v>
      </c>
      <c r="H44" s="90">
        <f t="shared" si="0"/>
        <v>0</v>
      </c>
      <c r="I44" s="90">
        <f t="shared" si="0"/>
        <v>0</v>
      </c>
      <c r="J44" s="90">
        <f t="shared" si="0"/>
        <v>0</v>
      </c>
      <c r="K44" s="91">
        <f t="shared" si="0"/>
        <v>0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0</v>
      </c>
      <c r="D46" s="94">
        <f t="shared" si="1"/>
        <v>0</v>
      </c>
      <c r="E46" s="95">
        <f t="shared" si="1"/>
        <v>0</v>
      </c>
      <c r="F46" s="95">
        <f t="shared" si="1"/>
        <v>0</v>
      </c>
      <c r="G46" s="95">
        <f t="shared" si="1"/>
        <v>0</v>
      </c>
      <c r="H46" s="95">
        <f t="shared" si="1"/>
        <v>0</v>
      </c>
      <c r="I46" s="95">
        <f t="shared" si="1"/>
        <v>0</v>
      </c>
      <c r="J46" s="95">
        <f t="shared" si="1"/>
        <v>0</v>
      </c>
      <c r="K46" s="96">
        <f t="shared" si="1"/>
        <v>0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97" t="s">
        <v>56</v>
      </c>
      <c r="B48" s="98" t="s">
        <v>57</v>
      </c>
      <c r="C48" s="99" t="s">
        <v>58</v>
      </c>
      <c r="D48" s="100" t="s">
        <v>59</v>
      </c>
      <c r="E48" s="101" t="s">
        <v>59</v>
      </c>
      <c r="F48" s="101" t="s">
        <v>59</v>
      </c>
      <c r="G48" s="101" t="s">
        <v>60</v>
      </c>
      <c r="H48" s="101" t="s">
        <v>60</v>
      </c>
      <c r="I48" s="101" t="s">
        <v>60</v>
      </c>
      <c r="J48" s="102" t="s">
        <v>60</v>
      </c>
      <c r="K48" s="103" t="s">
        <v>60</v>
      </c>
      <c r="L48" s="12" t="s">
        <v>60</v>
      </c>
      <c r="M48" s="104" t="s">
        <v>61</v>
      </c>
      <c r="N48" s="105"/>
    </row>
    <row r="49" spans="1:14" ht="15.75" thickBot="1">
      <c r="A49" s="106" t="s">
        <v>14</v>
      </c>
      <c r="B49" s="107">
        <v>0</v>
      </c>
      <c r="C49" s="108">
        <v>10.5</v>
      </c>
      <c r="D49" s="109">
        <v>10.199999999999999</v>
      </c>
      <c r="E49" s="110">
        <v>10.199999999999999</v>
      </c>
      <c r="F49" s="110">
        <v>10.199999999999999</v>
      </c>
      <c r="G49" s="110">
        <v>10.3</v>
      </c>
      <c r="H49" s="110">
        <v>10.5</v>
      </c>
      <c r="I49" s="111">
        <v>10.4</v>
      </c>
      <c r="J49" s="111">
        <v>10.6</v>
      </c>
      <c r="K49" s="111">
        <v>10.4</v>
      </c>
      <c r="L49" s="112">
        <v>0</v>
      </c>
      <c r="M49" s="113">
        <v>0</v>
      </c>
      <c r="N49" s="105"/>
    </row>
    <row r="50" spans="1:14" ht="15.75" thickBot="1">
      <c r="A50" s="190"/>
      <c r="B50" s="115"/>
      <c r="C50" s="115"/>
      <c r="D50" s="115"/>
      <c r="E50" s="115"/>
      <c r="F50" s="115"/>
      <c r="G50" s="115"/>
      <c r="H50" s="115"/>
      <c r="I50" s="190"/>
      <c r="J50" s="190"/>
      <c r="K50" s="190"/>
      <c r="L50" s="190"/>
      <c r="M50" s="190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0</v>
      </c>
      <c r="D51" s="118">
        <f t="shared" si="2"/>
        <v>0</v>
      </c>
      <c r="E51" s="119">
        <f t="shared" si="2"/>
        <v>0</v>
      </c>
      <c r="F51" s="119">
        <f t="shared" si="2"/>
        <v>0</v>
      </c>
      <c r="G51" s="119">
        <f t="shared" si="2"/>
        <v>0</v>
      </c>
      <c r="H51" s="119">
        <f t="shared" si="2"/>
        <v>0</v>
      </c>
      <c r="I51" s="119">
        <f t="shared" si="2"/>
        <v>0</v>
      </c>
      <c r="J51" s="119">
        <f t="shared" si="2"/>
        <v>0</v>
      </c>
      <c r="K51" s="120">
        <f t="shared" si="2"/>
        <v>0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90"/>
      <c r="B55" s="190"/>
      <c r="C55" s="190"/>
      <c r="D55" s="190"/>
      <c r="E55" s="115"/>
      <c r="F55" s="115"/>
      <c r="G55" s="115"/>
      <c r="H55" s="190"/>
      <c r="I55" s="190"/>
      <c r="J55" s="190"/>
      <c r="K55" s="190"/>
      <c r="L55" s="190"/>
      <c r="M55" s="190"/>
      <c r="N55" s="125"/>
    </row>
    <row r="56" spans="1:14" ht="15.75" thickBot="1">
      <c r="A56" s="77" t="s">
        <v>68</v>
      </c>
      <c r="B56" s="130"/>
      <c r="C56" s="131"/>
      <c r="D56" s="132">
        <f>(D46*D54)</f>
        <v>0</v>
      </c>
      <c r="E56" s="133">
        <f>(E46*E54)</f>
        <v>0</v>
      </c>
      <c r="F56" s="133">
        <f>(F46*F54)</f>
        <v>0</v>
      </c>
      <c r="G56" s="133">
        <f>(G46*G54)</f>
        <v>0</v>
      </c>
      <c r="H56" s="133">
        <f t="shared" ref="H56" si="3">(H46*H54)</f>
        <v>0</v>
      </c>
      <c r="I56" s="133">
        <f>(I46*I54)</f>
        <v>0</v>
      </c>
      <c r="J56" s="133">
        <f>(J46*J54)</f>
        <v>0</v>
      </c>
      <c r="K56" s="134">
        <f>(K46*K54)</f>
        <v>0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90"/>
      <c r="B57" s="190"/>
      <c r="C57" s="190"/>
      <c r="D57" s="190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0</v>
      </c>
      <c r="C58" s="260"/>
      <c r="D58" s="138" t="s">
        <v>70</v>
      </c>
      <c r="E58" s="264"/>
      <c r="F58" s="264"/>
      <c r="G58" s="264"/>
      <c r="H58" s="264"/>
      <c r="I58" s="265"/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0</v>
      </c>
      <c r="J59" s="250"/>
      <c r="K59" s="250"/>
      <c r="L59" s="250"/>
      <c r="M59" s="250"/>
      <c r="N59" s="250"/>
    </row>
    <row r="60" spans="1:14" ht="15.75" thickBot="1">
      <c r="A60" s="190"/>
      <c r="B60" s="139"/>
      <c r="C60" s="139"/>
      <c r="D60" s="138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0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90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0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0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0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90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0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90"/>
      <c r="B67" s="140"/>
      <c r="C67" s="140"/>
      <c r="D67" s="190"/>
      <c r="E67" s="252" t="s">
        <v>84</v>
      </c>
      <c r="F67" s="252"/>
      <c r="G67" s="252"/>
      <c r="H67" s="252"/>
      <c r="I67" s="253">
        <v>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 t="e">
        <f>(B66/B61)</f>
        <v>#DIV/0!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90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0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/>
      <c r="B73" s="258"/>
      <c r="C73" s="258"/>
      <c r="D73" s="190"/>
      <c r="E73" s="252" t="s">
        <v>93</v>
      </c>
      <c r="F73" s="252"/>
      <c r="G73" s="252"/>
      <c r="H73" s="252"/>
      <c r="I73" s="253">
        <v>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90"/>
      <c r="E74" s="190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90"/>
      <c r="E75" s="252" t="s">
        <v>94</v>
      </c>
      <c r="F75" s="252"/>
      <c r="G75" s="252"/>
      <c r="H75" s="252"/>
      <c r="I75" s="253">
        <f>(I67+I68+I69+I70+I71+I73+I76+I72)</f>
        <v>0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90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90"/>
      <c r="E77" s="190"/>
      <c r="F77" s="146"/>
      <c r="G77" s="187"/>
      <c r="H77" s="187"/>
      <c r="I77" s="188"/>
      <c r="J77" s="188"/>
      <c r="K77" s="188"/>
      <c r="L77" s="188"/>
      <c r="M77" s="188"/>
      <c r="N77" s="149"/>
    </row>
    <row r="78" spans="1:14">
      <c r="A78" s="255"/>
      <c r="B78" s="255"/>
      <c r="C78" s="255"/>
      <c r="D78" s="190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90"/>
      <c r="B82" s="190"/>
      <c r="C82" s="190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89"/>
      <c r="F85" s="189"/>
      <c r="G85" s="189"/>
      <c r="H85" s="189"/>
      <c r="I85" s="186"/>
      <c r="J85" s="186"/>
      <c r="K85" s="186"/>
      <c r="L85" s="186"/>
      <c r="M85" s="186"/>
      <c r="N85" s="18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0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89"/>
      <c r="F87" s="189"/>
      <c r="G87" s="189"/>
      <c r="H87" s="189"/>
      <c r="I87" s="186"/>
      <c r="J87" s="186"/>
      <c r="K87" s="186"/>
      <c r="L87" s="186"/>
      <c r="M87" s="186"/>
      <c r="N87" s="18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115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1707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22970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3172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3764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2503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9128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1775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4200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2391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1476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1903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454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281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1095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118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75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180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189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137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320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195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128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180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226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935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73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289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255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621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169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178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745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1396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521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4025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17825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49219</v>
      </c>
      <c r="D44" s="89">
        <f t="shared" si="0"/>
        <v>2902</v>
      </c>
      <c r="E44" s="90">
        <f t="shared" si="0"/>
        <v>617</v>
      </c>
      <c r="F44" s="90">
        <f t="shared" si="0"/>
        <v>735</v>
      </c>
      <c r="G44" s="90">
        <f t="shared" si="0"/>
        <v>1680</v>
      </c>
      <c r="H44" s="90">
        <f t="shared" si="0"/>
        <v>1476</v>
      </c>
      <c r="I44" s="90">
        <f t="shared" si="0"/>
        <v>3112</v>
      </c>
      <c r="J44" s="90">
        <f t="shared" si="0"/>
        <v>4294</v>
      </c>
      <c r="K44" s="91">
        <f t="shared" si="0"/>
        <v>4025</v>
      </c>
      <c r="L44" s="87">
        <f t="shared" si="0"/>
        <v>17825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49219</v>
      </c>
      <c r="D46" s="94">
        <f t="shared" si="1"/>
        <v>2902</v>
      </c>
      <c r="E46" s="95">
        <f t="shared" si="1"/>
        <v>617</v>
      </c>
      <c r="F46" s="95">
        <f t="shared" si="1"/>
        <v>735</v>
      </c>
      <c r="G46" s="95">
        <f t="shared" si="1"/>
        <v>1680</v>
      </c>
      <c r="H46" s="95">
        <f t="shared" si="1"/>
        <v>1476</v>
      </c>
      <c r="I46" s="95">
        <f t="shared" si="1"/>
        <v>3112</v>
      </c>
      <c r="J46" s="95">
        <f t="shared" si="1"/>
        <v>4294</v>
      </c>
      <c r="K46" s="96">
        <f t="shared" si="1"/>
        <v>4025</v>
      </c>
      <c r="L46" s="92">
        <f t="shared" si="1"/>
        <v>17825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13.25</v>
      </c>
      <c r="M49" s="208">
        <v>0</v>
      </c>
      <c r="N49" s="105"/>
    </row>
    <row r="50" spans="1:14" ht="15.75" thickBot="1">
      <c r="A50" s="159"/>
      <c r="B50" s="115"/>
      <c r="C50" s="115"/>
      <c r="D50" s="115"/>
      <c r="E50" s="115"/>
      <c r="F50" s="115"/>
      <c r="G50" s="115"/>
      <c r="H50" s="115"/>
      <c r="I50" s="159"/>
      <c r="J50" s="159"/>
      <c r="K50" s="159"/>
      <c r="L50" s="159"/>
      <c r="M50" s="15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610315.6</v>
      </c>
      <c r="D51" s="118">
        <f t="shared" si="2"/>
        <v>34243.599999999999</v>
      </c>
      <c r="E51" s="119">
        <f t="shared" si="2"/>
        <v>7280.6</v>
      </c>
      <c r="F51" s="119">
        <f t="shared" si="2"/>
        <v>8673</v>
      </c>
      <c r="G51" s="119">
        <f t="shared" si="2"/>
        <v>20160</v>
      </c>
      <c r="H51" s="119">
        <f t="shared" si="2"/>
        <v>17712</v>
      </c>
      <c r="I51" s="119">
        <f t="shared" si="2"/>
        <v>37344</v>
      </c>
      <c r="J51" s="119">
        <f t="shared" si="2"/>
        <v>52386.799999999996</v>
      </c>
      <c r="K51" s="120">
        <f t="shared" si="2"/>
        <v>49105</v>
      </c>
      <c r="L51" s="116">
        <f t="shared" si="2"/>
        <v>236181.25</v>
      </c>
      <c r="M51" s="121">
        <f t="shared" si="2"/>
        <v>0</v>
      </c>
      <c r="N51" s="122" t="s">
        <v>63</v>
      </c>
    </row>
    <row r="52" spans="1:14" ht="15.75" thickBo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59"/>
      <c r="B55" s="159"/>
      <c r="C55" s="159"/>
      <c r="D55" s="159"/>
      <c r="E55" s="115"/>
      <c r="F55" s="115"/>
      <c r="G55" s="115"/>
      <c r="H55" s="159"/>
      <c r="I55" s="159"/>
      <c r="J55" s="159"/>
      <c r="K55" s="159"/>
      <c r="L55" s="159"/>
      <c r="M55" s="159"/>
      <c r="N55" s="125"/>
    </row>
    <row r="56" spans="1:14" ht="15.75" thickBot="1">
      <c r="A56" s="77" t="s">
        <v>68</v>
      </c>
      <c r="B56" s="130"/>
      <c r="C56" s="131"/>
      <c r="D56" s="132">
        <f>(D46*D54)</f>
        <v>313.416</v>
      </c>
      <c r="E56" s="133">
        <f>(E46*E54)</f>
        <v>66.635999999999996</v>
      </c>
      <c r="F56" s="133">
        <f>(F46*F54)</f>
        <v>79.38</v>
      </c>
      <c r="G56" s="133">
        <f>(G46*G54)</f>
        <v>181.44</v>
      </c>
      <c r="H56" s="133">
        <f t="shared" ref="H56" si="3">(H46*H54)</f>
        <v>159.40799999999999</v>
      </c>
      <c r="I56" s="133">
        <f>(I46*I54)</f>
        <v>336.096</v>
      </c>
      <c r="J56" s="133">
        <f>(J46*J54)</f>
        <v>463.75200000000001</v>
      </c>
      <c r="K56" s="134">
        <f>(K46*K54)</f>
        <v>434.7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59"/>
      <c r="B57" s="159"/>
      <c r="C57" s="159"/>
      <c r="D57" s="15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85885</v>
      </c>
      <c r="C58" s="260"/>
      <c r="D58" s="138" t="s">
        <v>70</v>
      </c>
      <c r="E58" s="264">
        <v>45142</v>
      </c>
      <c r="F58" s="264"/>
      <c r="G58" s="264"/>
      <c r="H58" s="264"/>
      <c r="I58" s="265" t="s">
        <v>116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450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85911</v>
      </c>
      <c r="J59" s="250"/>
      <c r="K59" s="250"/>
      <c r="L59" s="250"/>
      <c r="M59" s="250"/>
      <c r="N59" s="250"/>
    </row>
    <row r="60" spans="1:14" ht="15.75" thickBot="1">
      <c r="A60" s="159"/>
      <c r="B60" s="139"/>
      <c r="C60" s="139"/>
      <c r="D60" s="138"/>
      <c r="E60" s="249" t="s">
        <v>73</v>
      </c>
      <c r="F60" s="249"/>
      <c r="G60" s="249"/>
      <c r="H60" s="249"/>
      <c r="I60" s="250">
        <v>85911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85435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5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1073401.8500000001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85911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2034.8280000000002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5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1075436.6780000001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59"/>
      <c r="B67" s="140"/>
      <c r="C67" s="140"/>
      <c r="D67" s="159"/>
      <c r="E67" s="252" t="s">
        <v>84</v>
      </c>
      <c r="F67" s="252"/>
      <c r="G67" s="252"/>
      <c r="H67" s="252"/>
      <c r="I67" s="253">
        <v>42296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12.587776414818284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5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85911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165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45142</v>
      </c>
      <c r="B73" s="258"/>
      <c r="C73" s="258"/>
      <c r="D73" s="159"/>
      <c r="E73" s="252" t="s">
        <v>93</v>
      </c>
      <c r="F73" s="252"/>
      <c r="G73" s="252"/>
      <c r="H73" s="252"/>
      <c r="I73" s="253">
        <v>-52461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59"/>
      <c r="E74" s="15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59"/>
      <c r="E75" s="252" t="s">
        <v>94</v>
      </c>
      <c r="F75" s="252"/>
      <c r="G75" s="252"/>
      <c r="H75" s="252"/>
      <c r="I75" s="253">
        <f>(I67+I68+I69+I70+I71+I73+I76+I72)</f>
        <v>75746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5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59"/>
      <c r="E77" s="159"/>
      <c r="F77" s="146"/>
      <c r="G77" s="157"/>
      <c r="H77" s="157"/>
      <c r="I77" s="158"/>
      <c r="J77" s="158"/>
      <c r="K77" s="158"/>
      <c r="L77" s="158"/>
      <c r="M77" s="158"/>
      <c r="N77" s="149"/>
    </row>
    <row r="78" spans="1:14">
      <c r="A78" s="255" t="s">
        <v>116</v>
      </c>
      <c r="B78" s="255"/>
      <c r="C78" s="255"/>
      <c r="D78" s="15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59500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16556</v>
      </c>
      <c r="J81" s="250"/>
      <c r="K81" s="250"/>
      <c r="L81" s="250"/>
      <c r="M81" s="250"/>
      <c r="N81" s="250"/>
    </row>
    <row r="82" spans="1:14">
      <c r="A82" s="159"/>
      <c r="B82" s="159"/>
      <c r="C82" s="159"/>
      <c r="D82" s="152"/>
      <c r="E82" s="249" t="s">
        <v>100</v>
      </c>
      <c r="F82" s="249"/>
      <c r="G82" s="249"/>
      <c r="H82" s="249"/>
      <c r="I82" s="250">
        <v>165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450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5"/>
      <c r="F85" s="155"/>
      <c r="G85" s="155"/>
      <c r="H85" s="155"/>
      <c r="I85" s="156"/>
      <c r="J85" s="156"/>
      <c r="K85" s="156"/>
      <c r="L85" s="156"/>
      <c r="M85" s="156"/>
      <c r="N85" s="15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76671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5"/>
      <c r="F87" s="155"/>
      <c r="G87" s="155"/>
      <c r="H87" s="155"/>
      <c r="I87" s="156"/>
      <c r="J87" s="156"/>
      <c r="K87" s="156"/>
      <c r="L87" s="156"/>
      <c r="M87" s="156"/>
      <c r="N87" s="15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925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113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1698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22456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3172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3841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2347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9180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1814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4195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2386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1489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1874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450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277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1117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56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71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181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201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142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325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181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226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209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225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904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65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292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262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638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42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197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751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296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1444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567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4033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48703</v>
      </c>
      <c r="D44" s="89">
        <f t="shared" si="0"/>
        <v>2919</v>
      </c>
      <c r="E44" s="90">
        <f t="shared" si="0"/>
        <v>619</v>
      </c>
      <c r="F44" s="90">
        <f t="shared" si="0"/>
        <v>727</v>
      </c>
      <c r="G44" s="90">
        <f t="shared" si="0"/>
        <v>1655</v>
      </c>
      <c r="H44" s="90">
        <f t="shared" si="0"/>
        <v>1489</v>
      </c>
      <c r="I44" s="90">
        <f t="shared" si="0"/>
        <v>3199</v>
      </c>
      <c r="J44" s="90">
        <f t="shared" si="0"/>
        <v>4260</v>
      </c>
      <c r="K44" s="91">
        <f t="shared" si="0"/>
        <v>4033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48703</v>
      </c>
      <c r="D46" s="94">
        <f t="shared" si="1"/>
        <v>2919</v>
      </c>
      <c r="E46" s="95">
        <f t="shared" si="1"/>
        <v>619</v>
      </c>
      <c r="F46" s="95">
        <f t="shared" si="1"/>
        <v>727</v>
      </c>
      <c r="G46" s="95">
        <f t="shared" si="1"/>
        <v>1655</v>
      </c>
      <c r="H46" s="95">
        <f t="shared" si="1"/>
        <v>1489</v>
      </c>
      <c r="I46" s="95">
        <f t="shared" si="1"/>
        <v>3199</v>
      </c>
      <c r="J46" s="95">
        <f t="shared" si="1"/>
        <v>4260</v>
      </c>
      <c r="K46" s="96">
        <f t="shared" si="1"/>
        <v>4033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59"/>
      <c r="B50" s="115"/>
      <c r="C50" s="115"/>
      <c r="D50" s="115"/>
      <c r="E50" s="115"/>
      <c r="F50" s="115"/>
      <c r="G50" s="115"/>
      <c r="H50" s="115"/>
      <c r="I50" s="159"/>
      <c r="J50" s="159"/>
      <c r="K50" s="159"/>
      <c r="L50" s="159"/>
      <c r="M50" s="15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603917.20000000007</v>
      </c>
      <c r="D51" s="118">
        <f t="shared" si="2"/>
        <v>34444.200000000004</v>
      </c>
      <c r="E51" s="119">
        <f t="shared" si="2"/>
        <v>7304.2000000000007</v>
      </c>
      <c r="F51" s="119">
        <f t="shared" si="2"/>
        <v>8578.6</v>
      </c>
      <c r="G51" s="119">
        <f t="shared" si="2"/>
        <v>19860</v>
      </c>
      <c r="H51" s="119">
        <f t="shared" si="2"/>
        <v>17868</v>
      </c>
      <c r="I51" s="119">
        <f t="shared" si="2"/>
        <v>38388</v>
      </c>
      <c r="J51" s="119">
        <f t="shared" si="2"/>
        <v>51972</v>
      </c>
      <c r="K51" s="120">
        <f t="shared" si="2"/>
        <v>49202.6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59"/>
      <c r="B55" s="159"/>
      <c r="C55" s="159"/>
      <c r="D55" s="159"/>
      <c r="E55" s="115"/>
      <c r="F55" s="115"/>
      <c r="G55" s="115"/>
      <c r="H55" s="159"/>
      <c r="I55" s="159"/>
      <c r="J55" s="159"/>
      <c r="K55" s="159"/>
      <c r="L55" s="159"/>
      <c r="M55" s="159"/>
      <c r="N55" s="125"/>
    </row>
    <row r="56" spans="1:14" ht="15.75" thickBot="1">
      <c r="A56" s="77" t="s">
        <v>68</v>
      </c>
      <c r="B56" s="130"/>
      <c r="C56" s="131"/>
      <c r="D56" s="132">
        <f>(D46*D54)</f>
        <v>315.25200000000001</v>
      </c>
      <c r="E56" s="133">
        <f>(E46*E54)</f>
        <v>66.852000000000004</v>
      </c>
      <c r="F56" s="133">
        <f>(F46*F54)</f>
        <v>78.516000000000005</v>
      </c>
      <c r="G56" s="133">
        <f>(G46*G54)</f>
        <v>178.74</v>
      </c>
      <c r="H56" s="133">
        <f t="shared" ref="H56" si="3">(H46*H54)</f>
        <v>160.81200000000001</v>
      </c>
      <c r="I56" s="133">
        <f>(I46*I54)</f>
        <v>345.49200000000002</v>
      </c>
      <c r="J56" s="133">
        <f>(J46*J54)</f>
        <v>460.08</v>
      </c>
      <c r="K56" s="134">
        <f>(K46*K54)</f>
        <v>435.56400000000002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59"/>
      <c r="B57" s="159"/>
      <c r="C57" s="159"/>
      <c r="D57" s="15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67604</v>
      </c>
      <c r="C58" s="260"/>
      <c r="D58" s="138" t="s">
        <v>70</v>
      </c>
      <c r="E58" s="264">
        <v>45143</v>
      </c>
      <c r="F58" s="264"/>
      <c r="G58" s="264"/>
      <c r="H58" s="264"/>
      <c r="I58" s="265" t="s">
        <v>114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427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67618</v>
      </c>
      <c r="J59" s="250"/>
      <c r="K59" s="250"/>
      <c r="L59" s="250"/>
      <c r="M59" s="250"/>
      <c r="N59" s="250"/>
    </row>
    <row r="60" spans="1:14" ht="15.75" thickBot="1">
      <c r="A60" s="159"/>
      <c r="B60" s="139"/>
      <c r="C60" s="139"/>
      <c r="D60" s="138"/>
      <c r="E60" s="249" t="s">
        <v>73</v>
      </c>
      <c r="F60" s="249"/>
      <c r="G60" s="249"/>
      <c r="H60" s="249"/>
      <c r="I60" s="250">
        <v>67618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67177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5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831534.79999999993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67618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2041.3080000000002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59"/>
      <c r="B65" s="140"/>
      <c r="C65" s="140"/>
      <c r="D65" s="138"/>
      <c r="E65" s="249" t="s">
        <v>81</v>
      </c>
      <c r="F65" s="249"/>
      <c r="G65" s="249"/>
      <c r="H65" s="249"/>
      <c r="I65" s="250">
        <v>70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833576.10799999989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59"/>
      <c r="B67" s="140"/>
      <c r="C67" s="140"/>
      <c r="D67" s="159"/>
      <c r="E67" s="252" t="s">
        <v>84</v>
      </c>
      <c r="F67" s="252"/>
      <c r="G67" s="252"/>
      <c r="H67" s="252"/>
      <c r="I67" s="253">
        <v>52461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12.408653378388435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5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67618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309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45143</v>
      </c>
      <c r="B73" s="258"/>
      <c r="C73" s="258"/>
      <c r="D73" s="159"/>
      <c r="E73" s="252" t="s">
        <v>93</v>
      </c>
      <c r="F73" s="252"/>
      <c r="G73" s="252"/>
      <c r="H73" s="252"/>
      <c r="I73" s="253">
        <v>-46906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59"/>
      <c r="E74" s="15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59"/>
      <c r="E75" s="252" t="s">
        <v>94</v>
      </c>
      <c r="F75" s="252"/>
      <c r="G75" s="252"/>
      <c r="H75" s="252"/>
      <c r="I75" s="253">
        <f>(I67+I68+I69+I70+I71+I73+I76+I72)</f>
        <v>73243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59"/>
      <c r="E76" s="252" t="s">
        <v>95</v>
      </c>
      <c r="F76" s="252"/>
      <c r="G76" s="252"/>
      <c r="H76" s="252"/>
      <c r="I76" s="253">
        <f>(I65+I66)</f>
        <v>70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59"/>
      <c r="E77" s="159"/>
      <c r="F77" s="146"/>
      <c r="G77" s="157"/>
      <c r="H77" s="157"/>
      <c r="I77" s="158"/>
      <c r="J77" s="158"/>
      <c r="K77" s="158"/>
      <c r="L77" s="158"/>
      <c r="M77" s="158"/>
      <c r="N77" s="149"/>
    </row>
    <row r="78" spans="1:14">
      <c r="A78" s="255" t="s">
        <v>114</v>
      </c>
      <c r="B78" s="255"/>
      <c r="C78" s="255"/>
      <c r="D78" s="15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55900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159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17317</v>
      </c>
      <c r="J81" s="250"/>
      <c r="K81" s="250"/>
      <c r="L81" s="250"/>
      <c r="M81" s="250"/>
      <c r="N81" s="250"/>
    </row>
    <row r="82" spans="1:14">
      <c r="A82" s="159"/>
      <c r="B82" s="159"/>
      <c r="C82" s="159"/>
      <c r="D82" s="152"/>
      <c r="E82" s="249" t="s">
        <v>100</v>
      </c>
      <c r="F82" s="249"/>
      <c r="G82" s="249"/>
      <c r="H82" s="249"/>
      <c r="I82" s="250">
        <v>150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427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5"/>
      <c r="F85" s="155"/>
      <c r="G85" s="155"/>
      <c r="H85" s="155"/>
      <c r="I85" s="156"/>
      <c r="J85" s="156"/>
      <c r="K85" s="156"/>
      <c r="L85" s="156"/>
      <c r="M85" s="156"/>
      <c r="N85" s="15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73953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5"/>
      <c r="F87" s="155"/>
      <c r="G87" s="155"/>
      <c r="H87" s="155"/>
      <c r="I87" s="156"/>
      <c r="J87" s="156"/>
      <c r="K87" s="156"/>
      <c r="L87" s="156"/>
      <c r="M87" s="156"/>
      <c r="N87" s="15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710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111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1678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22009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3220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3851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2250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8866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1765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4064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2333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1460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1841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440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273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1038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71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67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173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195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144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313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192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238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232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236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897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75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297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616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165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179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741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284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1395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564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4092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>
        <v>20777</v>
      </c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47703</v>
      </c>
      <c r="D44" s="89">
        <f t="shared" si="0"/>
        <v>3053</v>
      </c>
      <c r="E44" s="90">
        <f t="shared" si="0"/>
        <v>620</v>
      </c>
      <c r="F44" s="90">
        <f t="shared" si="0"/>
        <v>713</v>
      </c>
      <c r="G44" s="90">
        <f t="shared" si="0"/>
        <v>1638</v>
      </c>
      <c r="H44" s="90">
        <f t="shared" si="0"/>
        <v>1460</v>
      </c>
      <c r="I44" s="90">
        <f t="shared" si="0"/>
        <v>3049</v>
      </c>
      <c r="J44" s="90">
        <f t="shared" si="0"/>
        <v>4174</v>
      </c>
      <c r="K44" s="91">
        <f t="shared" si="0"/>
        <v>4092</v>
      </c>
      <c r="L44" s="87">
        <f t="shared" si="0"/>
        <v>20777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47703</v>
      </c>
      <c r="D46" s="94">
        <f t="shared" si="1"/>
        <v>3053</v>
      </c>
      <c r="E46" s="95">
        <f t="shared" si="1"/>
        <v>620</v>
      </c>
      <c r="F46" s="95">
        <f t="shared" si="1"/>
        <v>713</v>
      </c>
      <c r="G46" s="95">
        <f t="shared" si="1"/>
        <v>1638</v>
      </c>
      <c r="H46" s="95">
        <f t="shared" si="1"/>
        <v>1460</v>
      </c>
      <c r="I46" s="95">
        <f t="shared" si="1"/>
        <v>3049</v>
      </c>
      <c r="J46" s="95">
        <f t="shared" si="1"/>
        <v>4174</v>
      </c>
      <c r="K46" s="96">
        <f t="shared" si="1"/>
        <v>4092</v>
      </c>
      <c r="L46" s="92">
        <f t="shared" si="1"/>
        <v>20777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13.25</v>
      </c>
      <c r="M49" s="208">
        <v>0</v>
      </c>
      <c r="N49" s="105"/>
    </row>
    <row r="50" spans="1:14" ht="15.75" thickBot="1">
      <c r="A50" s="159"/>
      <c r="B50" s="115"/>
      <c r="C50" s="115"/>
      <c r="D50" s="115"/>
      <c r="E50" s="115"/>
      <c r="F50" s="115"/>
      <c r="G50" s="115"/>
      <c r="H50" s="115"/>
      <c r="I50" s="159"/>
      <c r="J50" s="159"/>
      <c r="K50" s="159"/>
      <c r="L50" s="159"/>
      <c r="M50" s="15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591517.20000000007</v>
      </c>
      <c r="D51" s="118">
        <f t="shared" si="2"/>
        <v>36025.4</v>
      </c>
      <c r="E51" s="119">
        <f t="shared" si="2"/>
        <v>7316</v>
      </c>
      <c r="F51" s="119">
        <f t="shared" si="2"/>
        <v>8413.4</v>
      </c>
      <c r="G51" s="119">
        <f t="shared" si="2"/>
        <v>19656</v>
      </c>
      <c r="H51" s="119">
        <f t="shared" si="2"/>
        <v>17520</v>
      </c>
      <c r="I51" s="119">
        <f t="shared" si="2"/>
        <v>36588</v>
      </c>
      <c r="J51" s="119">
        <f t="shared" si="2"/>
        <v>50922.799999999996</v>
      </c>
      <c r="K51" s="120">
        <f t="shared" si="2"/>
        <v>49922.399999999994</v>
      </c>
      <c r="L51" s="116">
        <f t="shared" si="2"/>
        <v>275295.25</v>
      </c>
      <c r="M51" s="121">
        <f t="shared" si="2"/>
        <v>0</v>
      </c>
      <c r="N51" s="122" t="s">
        <v>63</v>
      </c>
    </row>
    <row r="52" spans="1:14" ht="15.75" thickBo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59"/>
      <c r="B55" s="159"/>
      <c r="C55" s="159"/>
      <c r="D55" s="159"/>
      <c r="E55" s="115"/>
      <c r="F55" s="115"/>
      <c r="G55" s="115"/>
      <c r="H55" s="159"/>
      <c r="I55" s="159"/>
      <c r="J55" s="159"/>
      <c r="K55" s="159"/>
      <c r="L55" s="159"/>
      <c r="M55" s="159"/>
      <c r="N55" s="125"/>
    </row>
    <row r="56" spans="1:14" ht="15.75" thickBot="1">
      <c r="A56" s="77" t="s">
        <v>68</v>
      </c>
      <c r="B56" s="130"/>
      <c r="C56" s="131"/>
      <c r="D56" s="132">
        <f>(D46*D54)</f>
        <v>329.72399999999999</v>
      </c>
      <c r="E56" s="133">
        <f>(E46*E54)</f>
        <v>66.959999999999994</v>
      </c>
      <c r="F56" s="133">
        <f>(F46*F54)</f>
        <v>77.004000000000005</v>
      </c>
      <c r="G56" s="133">
        <f>(G46*G54)</f>
        <v>176.904</v>
      </c>
      <c r="H56" s="133">
        <f t="shared" ref="H56" si="3">(H46*H54)</f>
        <v>157.68</v>
      </c>
      <c r="I56" s="133">
        <f>(I46*I54)</f>
        <v>329.29199999999997</v>
      </c>
      <c r="J56" s="133">
        <f>(J46*J54)</f>
        <v>450.79199999999997</v>
      </c>
      <c r="K56" s="134">
        <f>(K46*K54)</f>
        <v>441.93599999999998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59"/>
      <c r="B57" s="159"/>
      <c r="C57" s="159"/>
      <c r="D57" s="15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87279</v>
      </c>
      <c r="C58" s="260"/>
      <c r="D58" s="138" t="s">
        <v>70</v>
      </c>
      <c r="E58" s="264">
        <v>45144</v>
      </c>
      <c r="F58" s="264"/>
      <c r="G58" s="264"/>
      <c r="H58" s="264"/>
      <c r="I58" s="265" t="s">
        <v>112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400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87298</v>
      </c>
      <c r="J59" s="250"/>
      <c r="K59" s="250"/>
      <c r="L59" s="250"/>
      <c r="M59" s="250"/>
      <c r="N59" s="250"/>
    </row>
    <row r="60" spans="1:14" ht="15.75" thickBot="1">
      <c r="A60" s="159"/>
      <c r="B60" s="139"/>
      <c r="C60" s="139"/>
      <c r="D60" s="138"/>
      <c r="E60" s="249" t="s">
        <v>73</v>
      </c>
      <c r="F60" s="249"/>
      <c r="G60" s="249"/>
      <c r="H60" s="249"/>
      <c r="I60" s="250">
        <v>0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86879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87298</v>
      </c>
      <c r="J61" s="250"/>
      <c r="K61" s="250"/>
      <c r="L61" s="250"/>
      <c r="M61" s="250"/>
      <c r="N61" s="250"/>
    </row>
    <row r="62" spans="1:14" ht="15.75" thickBot="1">
      <c r="A62" s="15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1093176.4500000002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87298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2030.2919999999997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59"/>
      <c r="B65" s="140"/>
      <c r="C65" s="140"/>
      <c r="D65" s="138"/>
      <c r="E65" s="249" t="s">
        <v>81</v>
      </c>
      <c r="F65" s="249"/>
      <c r="G65" s="249"/>
      <c r="H65" s="249"/>
      <c r="I65" s="250">
        <v>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1095206.7420000001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59"/>
      <c r="B67" s="140"/>
      <c r="C67" s="140"/>
      <c r="D67" s="159"/>
      <c r="E67" s="252" t="s">
        <v>84</v>
      </c>
      <c r="F67" s="252"/>
      <c r="G67" s="252"/>
      <c r="H67" s="252"/>
      <c r="I67" s="253">
        <v>46906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12.606115885311757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5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87298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100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45144</v>
      </c>
      <c r="B73" s="258"/>
      <c r="C73" s="258"/>
      <c r="D73" s="159"/>
      <c r="E73" s="252" t="s">
        <v>93</v>
      </c>
      <c r="F73" s="252"/>
      <c r="G73" s="252"/>
      <c r="H73" s="252"/>
      <c r="I73" s="253">
        <v>-64909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59"/>
      <c r="E74" s="15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59"/>
      <c r="E75" s="252" t="s">
        <v>94</v>
      </c>
      <c r="F75" s="252"/>
      <c r="G75" s="252"/>
      <c r="H75" s="252"/>
      <c r="I75" s="253">
        <f>(I67+I68+I69+I70+I71+I73+I76+I72)</f>
        <v>69295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59"/>
      <c r="E76" s="252" t="s">
        <v>95</v>
      </c>
      <c r="F76" s="252"/>
      <c r="G76" s="252"/>
      <c r="H76" s="252"/>
      <c r="I76" s="253">
        <f>(I65+I66)</f>
        <v>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59"/>
      <c r="E77" s="159"/>
      <c r="F77" s="146"/>
      <c r="G77" s="157"/>
      <c r="H77" s="157"/>
      <c r="I77" s="158"/>
      <c r="J77" s="158"/>
      <c r="K77" s="158"/>
      <c r="L77" s="158"/>
      <c r="M77" s="158"/>
      <c r="N77" s="149"/>
    </row>
    <row r="78" spans="1:14">
      <c r="A78" s="255" t="s">
        <v>112</v>
      </c>
      <c r="B78" s="255"/>
      <c r="C78" s="255"/>
      <c r="D78" s="15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57900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11449</v>
      </c>
      <c r="J81" s="250"/>
      <c r="K81" s="250"/>
      <c r="L81" s="250"/>
      <c r="M81" s="250"/>
      <c r="N81" s="250"/>
    </row>
    <row r="82" spans="1:14">
      <c r="A82" s="159"/>
      <c r="B82" s="159"/>
      <c r="C82" s="159"/>
      <c r="D82" s="152"/>
      <c r="E82" s="249" t="s">
        <v>100</v>
      </c>
      <c r="F82" s="249"/>
      <c r="G82" s="249"/>
      <c r="H82" s="249"/>
      <c r="I82" s="250">
        <v>100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400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5"/>
      <c r="F85" s="155"/>
      <c r="G85" s="155"/>
      <c r="H85" s="155"/>
      <c r="I85" s="156"/>
      <c r="J85" s="156"/>
      <c r="K85" s="156"/>
      <c r="L85" s="156"/>
      <c r="M85" s="156"/>
      <c r="N85" s="15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69849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5"/>
      <c r="F87" s="155"/>
      <c r="G87" s="155"/>
      <c r="H87" s="155"/>
      <c r="I87" s="156"/>
      <c r="J87" s="156"/>
      <c r="K87" s="156"/>
      <c r="L87" s="156"/>
      <c r="M87" s="156"/>
      <c r="N87" s="15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554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117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1688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22252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3104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3773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2062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9225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1814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4123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2305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1489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1897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424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259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1101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92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63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186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194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146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320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197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231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241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189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883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74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294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207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603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86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181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742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288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1458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566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4148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48041</v>
      </c>
      <c r="D44" s="89">
        <f t="shared" si="0"/>
        <v>2980</v>
      </c>
      <c r="E44" s="90">
        <f t="shared" si="0"/>
        <v>575</v>
      </c>
      <c r="F44" s="90">
        <f t="shared" si="0"/>
        <v>683</v>
      </c>
      <c r="G44" s="90">
        <f t="shared" si="0"/>
        <v>1625</v>
      </c>
      <c r="H44" s="90">
        <f t="shared" si="0"/>
        <v>1489</v>
      </c>
      <c r="I44" s="90">
        <f t="shared" si="0"/>
        <v>3162</v>
      </c>
      <c r="J44" s="90">
        <f t="shared" si="0"/>
        <v>4202</v>
      </c>
      <c r="K44" s="91">
        <f t="shared" si="0"/>
        <v>4148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48041</v>
      </c>
      <c r="D46" s="94">
        <f t="shared" si="1"/>
        <v>2980</v>
      </c>
      <c r="E46" s="95">
        <f t="shared" si="1"/>
        <v>575</v>
      </c>
      <c r="F46" s="95">
        <f t="shared" si="1"/>
        <v>683</v>
      </c>
      <c r="G46" s="95">
        <f t="shared" si="1"/>
        <v>1625</v>
      </c>
      <c r="H46" s="95">
        <f t="shared" si="1"/>
        <v>1489</v>
      </c>
      <c r="I46" s="95">
        <f t="shared" si="1"/>
        <v>3162</v>
      </c>
      <c r="J46" s="95">
        <f t="shared" si="1"/>
        <v>4202</v>
      </c>
      <c r="K46" s="96">
        <f t="shared" si="1"/>
        <v>4148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59"/>
      <c r="B50" s="115"/>
      <c r="C50" s="115"/>
      <c r="D50" s="115"/>
      <c r="E50" s="115"/>
      <c r="F50" s="115"/>
      <c r="G50" s="115"/>
      <c r="H50" s="115"/>
      <c r="I50" s="159"/>
      <c r="J50" s="159"/>
      <c r="K50" s="159"/>
      <c r="L50" s="159"/>
      <c r="M50" s="15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595708.4</v>
      </c>
      <c r="D51" s="118">
        <f t="shared" si="2"/>
        <v>35164</v>
      </c>
      <c r="E51" s="119">
        <f t="shared" si="2"/>
        <v>6785</v>
      </c>
      <c r="F51" s="119">
        <f t="shared" si="2"/>
        <v>8059.4000000000005</v>
      </c>
      <c r="G51" s="119">
        <f t="shared" si="2"/>
        <v>19500</v>
      </c>
      <c r="H51" s="119">
        <f t="shared" si="2"/>
        <v>17868</v>
      </c>
      <c r="I51" s="119">
        <f t="shared" si="2"/>
        <v>37944</v>
      </c>
      <c r="J51" s="119">
        <f t="shared" si="2"/>
        <v>51264.399999999994</v>
      </c>
      <c r="K51" s="120">
        <f t="shared" si="2"/>
        <v>50605.599999999999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59"/>
      <c r="B55" s="159"/>
      <c r="C55" s="159"/>
      <c r="D55" s="159"/>
      <c r="E55" s="115"/>
      <c r="F55" s="115"/>
      <c r="G55" s="115"/>
      <c r="H55" s="159"/>
      <c r="I55" s="159"/>
      <c r="J55" s="159"/>
      <c r="K55" s="159"/>
      <c r="L55" s="159"/>
      <c r="M55" s="159"/>
      <c r="N55" s="125"/>
    </row>
    <row r="56" spans="1:14" ht="15.75" thickBot="1">
      <c r="A56" s="77" t="s">
        <v>68</v>
      </c>
      <c r="B56" s="130"/>
      <c r="C56" s="131"/>
      <c r="D56" s="132">
        <f>(D46*D54)</f>
        <v>321.83999999999997</v>
      </c>
      <c r="E56" s="133">
        <f>(E46*E54)</f>
        <v>62.1</v>
      </c>
      <c r="F56" s="133">
        <f>(F46*F54)</f>
        <v>73.763999999999996</v>
      </c>
      <c r="G56" s="133">
        <f>(G46*G54)</f>
        <v>175.5</v>
      </c>
      <c r="H56" s="133">
        <f t="shared" ref="H56" si="3">(H46*H54)</f>
        <v>160.81200000000001</v>
      </c>
      <c r="I56" s="133">
        <f>(I46*I54)</f>
        <v>341.49599999999998</v>
      </c>
      <c r="J56" s="133">
        <f>(J46*J54)</f>
        <v>453.81599999999997</v>
      </c>
      <c r="K56" s="134">
        <f>(K46*K54)</f>
        <v>447.98399999999998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59"/>
      <c r="B57" s="159"/>
      <c r="C57" s="159"/>
      <c r="D57" s="15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66905</v>
      </c>
      <c r="C58" s="260"/>
      <c r="D58" s="138" t="s">
        <v>70</v>
      </c>
      <c r="E58" s="264">
        <v>45145</v>
      </c>
      <c r="F58" s="264"/>
      <c r="G58" s="264"/>
      <c r="H58" s="264"/>
      <c r="I58" s="265" t="s">
        <v>118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443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66908</v>
      </c>
      <c r="J59" s="250"/>
      <c r="K59" s="250"/>
      <c r="L59" s="250"/>
      <c r="M59" s="250"/>
      <c r="N59" s="250"/>
    </row>
    <row r="60" spans="1:14" ht="15.75" thickBot="1">
      <c r="A60" s="159"/>
      <c r="B60" s="139"/>
      <c r="C60" s="139"/>
      <c r="D60" s="138"/>
      <c r="E60" s="249" t="s">
        <v>73</v>
      </c>
      <c r="F60" s="249"/>
      <c r="G60" s="249"/>
      <c r="H60" s="249"/>
      <c r="I60" s="250">
        <v>66908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66462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5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822898.8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66908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2037.3119999999999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59"/>
      <c r="B65" s="140"/>
      <c r="C65" s="140"/>
      <c r="D65" s="138"/>
      <c r="E65" s="249" t="s">
        <v>81</v>
      </c>
      <c r="F65" s="249"/>
      <c r="G65" s="249"/>
      <c r="H65" s="249"/>
      <c r="I65" s="250">
        <v>53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824936.11200000008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59"/>
      <c r="B67" s="140"/>
      <c r="C67" s="140"/>
      <c r="D67" s="159"/>
      <c r="E67" s="252" t="s">
        <v>84</v>
      </c>
      <c r="F67" s="252"/>
      <c r="G67" s="252"/>
      <c r="H67" s="252"/>
      <c r="I67" s="253">
        <v>64909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12.41214697120159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5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66908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150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45145</v>
      </c>
      <c r="B73" s="258"/>
      <c r="C73" s="258"/>
      <c r="D73" s="159"/>
      <c r="E73" s="252" t="s">
        <v>93</v>
      </c>
      <c r="F73" s="252"/>
      <c r="G73" s="252"/>
      <c r="H73" s="252"/>
      <c r="I73" s="253">
        <v>-49026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59"/>
      <c r="E74" s="15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59"/>
      <c r="E75" s="252" t="s">
        <v>94</v>
      </c>
      <c r="F75" s="252"/>
      <c r="G75" s="252"/>
      <c r="H75" s="252"/>
      <c r="I75" s="253">
        <f>(I67+I68+I69+I70+I71+I73+I76+I72)</f>
        <v>82844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59"/>
      <c r="E76" s="252" t="s">
        <v>95</v>
      </c>
      <c r="F76" s="252"/>
      <c r="G76" s="252"/>
      <c r="H76" s="252"/>
      <c r="I76" s="253">
        <f>(I65+I66)</f>
        <v>53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59"/>
      <c r="E77" s="159"/>
      <c r="F77" s="146"/>
      <c r="G77" s="157"/>
      <c r="H77" s="157"/>
      <c r="I77" s="158"/>
      <c r="J77" s="158"/>
      <c r="K77" s="158"/>
      <c r="L77" s="158"/>
      <c r="M77" s="158"/>
      <c r="N77" s="149"/>
    </row>
    <row r="78" spans="1:14">
      <c r="A78" s="255" t="s">
        <v>118</v>
      </c>
      <c r="B78" s="255"/>
      <c r="C78" s="255"/>
      <c r="D78" s="15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64700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18398</v>
      </c>
      <c r="J81" s="250"/>
      <c r="K81" s="250"/>
      <c r="L81" s="250"/>
      <c r="M81" s="250"/>
      <c r="N81" s="250"/>
    </row>
    <row r="82" spans="1:14">
      <c r="A82" s="159"/>
      <c r="B82" s="159"/>
      <c r="C82" s="159"/>
      <c r="D82" s="152"/>
      <c r="E82" s="249" t="s">
        <v>100</v>
      </c>
      <c r="F82" s="249"/>
      <c r="G82" s="249"/>
      <c r="H82" s="249"/>
      <c r="I82" s="250">
        <v>150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443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5"/>
      <c r="F85" s="155"/>
      <c r="G85" s="155"/>
      <c r="H85" s="155"/>
      <c r="I85" s="156"/>
      <c r="J85" s="156"/>
      <c r="K85" s="156"/>
      <c r="L85" s="156"/>
      <c r="M85" s="156"/>
      <c r="N85" s="15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83691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5"/>
      <c r="F87" s="155"/>
      <c r="G87" s="155"/>
      <c r="H87" s="155"/>
      <c r="I87" s="156"/>
      <c r="J87" s="156"/>
      <c r="K87" s="156"/>
      <c r="L87" s="156"/>
      <c r="M87" s="156"/>
      <c r="N87" s="15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847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119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1727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22068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3075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3764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2367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9137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1746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4073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2339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1429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1923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428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249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1054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99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69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175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191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145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315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212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232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233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180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886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70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281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232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622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160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186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751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286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1432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547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4092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47957</v>
      </c>
      <c r="D44" s="89">
        <f t="shared" si="0"/>
        <v>3030</v>
      </c>
      <c r="E44" s="90">
        <f t="shared" si="0"/>
        <v>583</v>
      </c>
      <c r="F44" s="90">
        <f t="shared" si="0"/>
        <v>677</v>
      </c>
      <c r="G44" s="90">
        <f t="shared" si="0"/>
        <v>1637</v>
      </c>
      <c r="H44" s="90">
        <f t="shared" si="0"/>
        <v>1429</v>
      </c>
      <c r="I44" s="90">
        <f t="shared" si="0"/>
        <v>3108</v>
      </c>
      <c r="J44" s="90">
        <f t="shared" si="0"/>
        <v>4262</v>
      </c>
      <c r="K44" s="91">
        <f t="shared" si="0"/>
        <v>4092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47957</v>
      </c>
      <c r="D46" s="94">
        <f t="shared" si="1"/>
        <v>3030</v>
      </c>
      <c r="E46" s="95">
        <f t="shared" si="1"/>
        <v>583</v>
      </c>
      <c r="F46" s="95">
        <f t="shared" si="1"/>
        <v>677</v>
      </c>
      <c r="G46" s="95">
        <f t="shared" si="1"/>
        <v>1637</v>
      </c>
      <c r="H46" s="95">
        <f t="shared" si="1"/>
        <v>1429</v>
      </c>
      <c r="I46" s="95">
        <f t="shared" si="1"/>
        <v>3108</v>
      </c>
      <c r="J46" s="95">
        <f t="shared" si="1"/>
        <v>4262</v>
      </c>
      <c r="K46" s="96">
        <f t="shared" si="1"/>
        <v>4092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59"/>
      <c r="B50" s="115"/>
      <c r="C50" s="115"/>
      <c r="D50" s="115"/>
      <c r="E50" s="115"/>
      <c r="F50" s="115"/>
      <c r="G50" s="115"/>
      <c r="H50" s="115"/>
      <c r="I50" s="159"/>
      <c r="J50" s="159"/>
      <c r="K50" s="159"/>
      <c r="L50" s="159"/>
      <c r="M50" s="159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594666.80000000005</v>
      </c>
      <c r="D51" s="118">
        <f t="shared" si="2"/>
        <v>35754</v>
      </c>
      <c r="E51" s="119">
        <f t="shared" si="2"/>
        <v>6879.4000000000005</v>
      </c>
      <c r="F51" s="119">
        <f t="shared" si="2"/>
        <v>7988.6</v>
      </c>
      <c r="G51" s="119">
        <f t="shared" si="2"/>
        <v>19644</v>
      </c>
      <c r="H51" s="119">
        <f t="shared" si="2"/>
        <v>17148</v>
      </c>
      <c r="I51" s="119">
        <f t="shared" si="2"/>
        <v>37296</v>
      </c>
      <c r="J51" s="119">
        <f t="shared" si="2"/>
        <v>51996.399999999994</v>
      </c>
      <c r="K51" s="120">
        <f t="shared" si="2"/>
        <v>49922.399999999994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59"/>
      <c r="B55" s="159"/>
      <c r="C55" s="159"/>
      <c r="D55" s="159"/>
      <c r="E55" s="115"/>
      <c r="F55" s="115"/>
      <c r="G55" s="115"/>
      <c r="H55" s="159"/>
      <c r="I55" s="159"/>
      <c r="J55" s="159"/>
      <c r="K55" s="159"/>
      <c r="L55" s="159"/>
      <c r="M55" s="159"/>
      <c r="N55" s="125"/>
    </row>
    <row r="56" spans="1:14" ht="15.75" thickBot="1">
      <c r="A56" s="77" t="s">
        <v>68</v>
      </c>
      <c r="B56" s="130"/>
      <c r="C56" s="131"/>
      <c r="D56" s="132">
        <f>(D46*D54)</f>
        <v>327.24</v>
      </c>
      <c r="E56" s="133">
        <f>(E46*E54)</f>
        <v>62.963999999999999</v>
      </c>
      <c r="F56" s="133">
        <f>(F46*F54)</f>
        <v>73.116</v>
      </c>
      <c r="G56" s="133">
        <f>(G46*G54)</f>
        <v>176.79599999999999</v>
      </c>
      <c r="H56" s="133">
        <f t="shared" ref="H56" si="3">(H46*H54)</f>
        <v>154.33199999999999</v>
      </c>
      <c r="I56" s="133">
        <f>(I46*I54)</f>
        <v>335.66399999999999</v>
      </c>
      <c r="J56" s="133">
        <f>(J46*J54)</f>
        <v>460.29599999999999</v>
      </c>
      <c r="K56" s="134">
        <f>(K46*K54)</f>
        <v>441.93599999999998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59"/>
      <c r="B57" s="159"/>
      <c r="C57" s="159"/>
      <c r="D57" s="159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66775</v>
      </c>
      <c r="C58" s="260"/>
      <c r="D58" s="138" t="s">
        <v>70</v>
      </c>
      <c r="E58" s="264">
        <v>45146</v>
      </c>
      <c r="F58" s="264"/>
      <c r="G58" s="264"/>
      <c r="H58" s="264"/>
      <c r="I58" s="265" t="s">
        <v>106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393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66776</v>
      </c>
      <c r="J59" s="250"/>
      <c r="K59" s="250"/>
      <c r="L59" s="250"/>
      <c r="M59" s="250"/>
      <c r="N59" s="250"/>
    </row>
    <row r="60" spans="1:14" ht="15.75" thickBot="1">
      <c r="A60" s="159"/>
      <c r="B60" s="139"/>
      <c r="C60" s="139"/>
      <c r="D60" s="138"/>
      <c r="E60" s="249" t="s">
        <v>73</v>
      </c>
      <c r="F60" s="249"/>
      <c r="G60" s="249"/>
      <c r="H60" s="249"/>
      <c r="I60" s="250">
        <v>66776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66382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59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821295.60000000009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66776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2032.3440000000001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59"/>
      <c r="B65" s="140"/>
      <c r="C65" s="140"/>
      <c r="D65" s="138"/>
      <c r="E65" s="249" t="s">
        <v>81</v>
      </c>
      <c r="F65" s="249"/>
      <c r="G65" s="249"/>
      <c r="H65" s="249"/>
      <c r="I65" s="250">
        <v>20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823327.94400000013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59"/>
      <c r="B67" s="140"/>
      <c r="C67" s="140"/>
      <c r="D67" s="159"/>
      <c r="E67" s="252" t="s">
        <v>84</v>
      </c>
      <c r="F67" s="252"/>
      <c r="G67" s="252"/>
      <c r="H67" s="252"/>
      <c r="I67" s="253">
        <v>49026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12.402879455274022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59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66776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880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45146</v>
      </c>
      <c r="B73" s="258"/>
      <c r="C73" s="258"/>
      <c r="D73" s="159"/>
      <c r="E73" s="252" t="s">
        <v>93</v>
      </c>
      <c r="F73" s="252"/>
      <c r="G73" s="252"/>
      <c r="H73" s="252"/>
      <c r="I73" s="253">
        <v>-35700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59"/>
      <c r="E74" s="159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59"/>
      <c r="E75" s="252" t="s">
        <v>94</v>
      </c>
      <c r="F75" s="252"/>
      <c r="G75" s="252"/>
      <c r="H75" s="252"/>
      <c r="I75" s="253">
        <f>(I67+I68+I69+I70+I71+I73+I76+I72)</f>
        <v>80122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59"/>
      <c r="E76" s="252" t="s">
        <v>95</v>
      </c>
      <c r="F76" s="252"/>
      <c r="G76" s="252"/>
      <c r="H76" s="252"/>
      <c r="I76" s="253">
        <f>(I65+I66)</f>
        <v>20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59"/>
      <c r="E77" s="159"/>
      <c r="F77" s="146"/>
      <c r="G77" s="157"/>
      <c r="H77" s="157"/>
      <c r="I77" s="158"/>
      <c r="J77" s="158"/>
      <c r="K77" s="158"/>
      <c r="L77" s="158"/>
      <c r="M77" s="158"/>
      <c r="N77" s="149"/>
    </row>
    <row r="78" spans="1:14">
      <c r="A78" s="255" t="s">
        <v>106</v>
      </c>
      <c r="B78" s="255"/>
      <c r="C78" s="255"/>
      <c r="D78" s="159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47700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630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31806</v>
      </c>
      <c r="J81" s="250"/>
      <c r="K81" s="250"/>
      <c r="L81" s="250"/>
      <c r="M81" s="250"/>
      <c r="N81" s="250"/>
    </row>
    <row r="82" spans="1:14">
      <c r="A82" s="159"/>
      <c r="B82" s="159"/>
      <c r="C82" s="159"/>
      <c r="D82" s="152"/>
      <c r="E82" s="249" t="s">
        <v>100</v>
      </c>
      <c r="F82" s="249"/>
      <c r="G82" s="249"/>
      <c r="H82" s="249"/>
      <c r="I82" s="250">
        <v>250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393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55"/>
      <c r="F85" s="155"/>
      <c r="G85" s="155"/>
      <c r="H85" s="155"/>
      <c r="I85" s="156"/>
      <c r="J85" s="156"/>
      <c r="K85" s="156"/>
      <c r="L85" s="156"/>
      <c r="M85" s="156"/>
      <c r="N85" s="156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80779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55"/>
      <c r="F87" s="155"/>
      <c r="G87" s="155"/>
      <c r="H87" s="155"/>
      <c r="I87" s="156"/>
      <c r="J87" s="156"/>
      <c r="K87" s="156"/>
      <c r="L87" s="156"/>
      <c r="M87" s="156"/>
      <c r="N87" s="156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657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8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66" t="s">
        <v>0</v>
      </c>
      <c r="B1" s="211" t="s">
        <v>1</v>
      </c>
      <c r="C1" s="211" t="s">
        <v>2</v>
      </c>
      <c r="D1" s="211" t="s">
        <v>3</v>
      </c>
      <c r="E1" s="211" t="s">
        <v>3</v>
      </c>
      <c r="F1" s="211" t="s">
        <v>3</v>
      </c>
      <c r="G1" s="211" t="s">
        <v>4</v>
      </c>
      <c r="H1" s="211" t="s">
        <v>4</v>
      </c>
      <c r="I1" s="211" t="s">
        <v>4</v>
      </c>
      <c r="J1" s="211" t="s">
        <v>4</v>
      </c>
      <c r="K1" s="211" t="s">
        <v>4</v>
      </c>
      <c r="L1" s="211" t="s">
        <v>4</v>
      </c>
      <c r="M1" s="212" t="s">
        <v>5</v>
      </c>
      <c r="N1" s="268" t="s">
        <v>120</v>
      </c>
    </row>
    <row r="2" spans="1:14" ht="15.75" thickBot="1">
      <c r="A2" s="267"/>
      <c r="B2" s="213" t="s">
        <v>6</v>
      </c>
      <c r="C2" s="213" t="s">
        <v>7</v>
      </c>
      <c r="D2" s="213" t="s">
        <v>8</v>
      </c>
      <c r="E2" s="213" t="s">
        <v>8</v>
      </c>
      <c r="F2" s="213" t="s">
        <v>8</v>
      </c>
      <c r="G2" s="213" t="s">
        <v>9</v>
      </c>
      <c r="H2" s="213" t="s">
        <v>10</v>
      </c>
      <c r="I2" s="213" t="s">
        <v>11</v>
      </c>
      <c r="J2" s="213" t="s">
        <v>12</v>
      </c>
      <c r="K2" s="213" t="s">
        <v>13</v>
      </c>
      <c r="L2" s="213" t="s">
        <v>14</v>
      </c>
      <c r="M2" s="214" t="s">
        <v>7</v>
      </c>
      <c r="N2" s="268"/>
    </row>
    <row r="3" spans="1:14">
      <c r="A3" s="199" t="s">
        <v>15</v>
      </c>
      <c r="B3" s="215"/>
      <c r="C3" s="14">
        <v>1698</v>
      </c>
      <c r="D3" s="215"/>
      <c r="E3" s="53"/>
      <c r="F3" s="53"/>
      <c r="G3" s="53"/>
      <c r="H3" s="53"/>
      <c r="I3" s="53"/>
      <c r="J3" s="53"/>
      <c r="K3" s="14"/>
      <c r="L3" s="216"/>
      <c r="M3" s="14"/>
      <c r="N3" s="268"/>
    </row>
    <row r="4" spans="1:14">
      <c r="A4" s="217" t="s">
        <v>16</v>
      </c>
      <c r="B4" s="218"/>
      <c r="C4" s="23">
        <v>21951</v>
      </c>
      <c r="D4" s="218"/>
      <c r="E4" s="55"/>
      <c r="F4" s="55"/>
      <c r="G4" s="55"/>
      <c r="H4" s="55"/>
      <c r="I4" s="55"/>
      <c r="J4" s="55"/>
      <c r="K4" s="23"/>
      <c r="L4" s="219"/>
      <c r="M4" s="23"/>
      <c r="N4" s="268"/>
    </row>
    <row r="5" spans="1:14">
      <c r="A5" s="217" t="s">
        <v>17</v>
      </c>
      <c r="B5" s="218"/>
      <c r="C5" s="23">
        <v>3046</v>
      </c>
      <c r="D5" s="218"/>
      <c r="E5" s="55"/>
      <c r="F5" s="55"/>
      <c r="G5" s="55"/>
      <c r="H5" s="55"/>
      <c r="I5" s="55"/>
      <c r="J5" s="55"/>
      <c r="K5" s="23"/>
      <c r="L5" s="219"/>
      <c r="M5" s="23"/>
      <c r="N5" s="268"/>
    </row>
    <row r="6" spans="1:14">
      <c r="A6" s="217" t="s">
        <v>18</v>
      </c>
      <c r="B6" s="218"/>
      <c r="C6" s="23">
        <v>4229</v>
      </c>
      <c r="D6" s="218"/>
      <c r="E6" s="55"/>
      <c r="F6" s="55"/>
      <c r="G6" s="55"/>
      <c r="H6" s="55"/>
      <c r="I6" s="55"/>
      <c r="J6" s="55"/>
      <c r="K6" s="23"/>
      <c r="L6" s="219"/>
      <c r="M6" s="23"/>
      <c r="N6" s="268"/>
    </row>
    <row r="7" spans="1:14">
      <c r="A7" s="217" t="s">
        <v>19</v>
      </c>
      <c r="B7" s="218"/>
      <c r="C7" s="23">
        <v>2192</v>
      </c>
      <c r="D7" s="218"/>
      <c r="E7" s="55"/>
      <c r="F7" s="55"/>
      <c r="G7" s="55"/>
      <c r="H7" s="55"/>
      <c r="I7" s="55"/>
      <c r="J7" s="55"/>
      <c r="K7" s="23"/>
      <c r="L7" s="219"/>
      <c r="M7" s="23"/>
      <c r="N7" s="268"/>
    </row>
    <row r="8" spans="1:14">
      <c r="A8" s="220" t="s">
        <v>20</v>
      </c>
      <c r="B8" s="221"/>
      <c r="C8" s="32">
        <v>9011</v>
      </c>
      <c r="D8" s="221"/>
      <c r="E8" s="222"/>
      <c r="F8" s="222"/>
      <c r="G8" s="222"/>
      <c r="H8" s="222"/>
      <c r="I8" s="222"/>
      <c r="J8" s="222"/>
      <c r="K8" s="32"/>
      <c r="L8" s="223"/>
      <c r="M8" s="32"/>
      <c r="N8" s="268"/>
    </row>
    <row r="9" spans="1:14">
      <c r="A9" s="217" t="s">
        <v>21</v>
      </c>
      <c r="B9" s="218"/>
      <c r="C9" s="23">
        <v>1707</v>
      </c>
      <c r="D9" s="218"/>
      <c r="E9" s="55"/>
      <c r="F9" s="55"/>
      <c r="G9" s="55"/>
      <c r="H9" s="55"/>
      <c r="I9" s="55"/>
      <c r="J9" s="55"/>
      <c r="K9" s="23"/>
      <c r="L9" s="219"/>
      <c r="M9" s="23"/>
      <c r="N9" s="268"/>
    </row>
    <row r="10" spans="1:14" ht="15.75" thickBot="1">
      <c r="A10" s="224" t="s">
        <v>22</v>
      </c>
      <c r="B10" s="225"/>
      <c r="C10" s="41">
        <v>3937</v>
      </c>
      <c r="D10" s="225"/>
      <c r="E10" s="226"/>
      <c r="F10" s="226"/>
      <c r="G10" s="226"/>
      <c r="H10" s="226"/>
      <c r="I10" s="226"/>
      <c r="J10" s="226"/>
      <c r="K10" s="41"/>
      <c r="L10" s="227"/>
      <c r="M10" s="41"/>
      <c r="N10" s="268"/>
    </row>
    <row r="11" spans="1:14" s="51" customFormat="1" ht="15.75" thickBot="1">
      <c r="A11" s="191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9"/>
    </row>
    <row r="12" spans="1:14">
      <c r="A12" s="199" t="s">
        <v>23</v>
      </c>
      <c r="B12" s="215"/>
      <c r="C12" s="53"/>
      <c r="D12" s="53"/>
      <c r="E12" s="53"/>
      <c r="F12" s="53"/>
      <c r="G12" s="53"/>
      <c r="H12" s="53"/>
      <c r="I12" s="53"/>
      <c r="J12" s="53">
        <v>2349</v>
      </c>
      <c r="K12" s="14"/>
      <c r="L12" s="216"/>
      <c r="M12" s="14"/>
      <c r="N12" s="269" t="s">
        <v>24</v>
      </c>
    </row>
    <row r="13" spans="1:14">
      <c r="A13" s="217" t="s">
        <v>25</v>
      </c>
      <c r="B13" s="218"/>
      <c r="C13" s="55"/>
      <c r="D13" s="55"/>
      <c r="E13" s="55"/>
      <c r="F13" s="55"/>
      <c r="G13" s="55"/>
      <c r="H13" s="55">
        <v>1417</v>
      </c>
      <c r="I13" s="55"/>
      <c r="J13" s="55"/>
      <c r="K13" s="23"/>
      <c r="L13" s="219"/>
      <c r="M13" s="23"/>
      <c r="N13" s="270"/>
    </row>
    <row r="14" spans="1:14">
      <c r="A14" s="217" t="s">
        <v>26</v>
      </c>
      <c r="B14" s="218"/>
      <c r="C14" s="55"/>
      <c r="D14" s="55"/>
      <c r="E14" s="55"/>
      <c r="F14" s="55"/>
      <c r="G14" s="55"/>
      <c r="H14" s="55"/>
      <c r="I14" s="55"/>
      <c r="J14" s="55">
        <v>1906</v>
      </c>
      <c r="K14" s="23"/>
      <c r="L14" s="219"/>
      <c r="M14" s="23"/>
      <c r="N14" s="270"/>
    </row>
    <row r="15" spans="1:14">
      <c r="A15" s="217" t="s">
        <v>27</v>
      </c>
      <c r="B15" s="218"/>
      <c r="C15" s="55"/>
      <c r="D15" s="55"/>
      <c r="E15" s="55"/>
      <c r="F15" s="55">
        <v>378</v>
      </c>
      <c r="G15" s="55"/>
      <c r="H15" s="55"/>
      <c r="I15" s="55"/>
      <c r="J15" s="55"/>
      <c r="K15" s="23"/>
      <c r="L15" s="219"/>
      <c r="M15" s="23"/>
      <c r="N15" s="270"/>
    </row>
    <row r="16" spans="1:14">
      <c r="A16" s="217" t="s">
        <v>28</v>
      </c>
      <c r="B16" s="218"/>
      <c r="C16" s="55"/>
      <c r="D16" s="55"/>
      <c r="E16" s="55"/>
      <c r="F16" s="55">
        <v>236</v>
      </c>
      <c r="G16" s="55"/>
      <c r="H16" s="55"/>
      <c r="I16" s="55"/>
      <c r="J16" s="55"/>
      <c r="K16" s="23"/>
      <c r="L16" s="219"/>
      <c r="M16" s="23"/>
      <c r="N16" s="270"/>
    </row>
    <row r="17" spans="1:14">
      <c r="A17" s="217" t="s">
        <v>29</v>
      </c>
      <c r="B17" s="218"/>
      <c r="C17" s="55"/>
      <c r="D17" s="55"/>
      <c r="E17" s="55"/>
      <c r="F17" s="210"/>
      <c r="G17" s="55"/>
      <c r="H17" s="55"/>
      <c r="I17" s="55">
        <v>1091</v>
      </c>
      <c r="J17" s="55"/>
      <c r="K17" s="23"/>
      <c r="L17" s="219"/>
      <c r="M17" s="23"/>
      <c r="N17" s="270"/>
    </row>
    <row r="18" spans="1:14">
      <c r="A18" s="217" t="s">
        <v>30</v>
      </c>
      <c r="B18" s="218"/>
      <c r="C18" s="55"/>
      <c r="D18" s="55">
        <v>96</v>
      </c>
      <c r="E18" s="55"/>
      <c r="F18" s="55"/>
      <c r="G18" s="55"/>
      <c r="H18" s="55"/>
      <c r="I18" s="55"/>
      <c r="J18" s="55"/>
      <c r="K18" s="23"/>
      <c r="L18" s="219"/>
      <c r="M18" s="23"/>
      <c r="N18" s="270"/>
    </row>
    <row r="19" spans="1:14">
      <c r="A19" s="217" t="s">
        <v>31</v>
      </c>
      <c r="B19" s="218"/>
      <c r="C19" s="55"/>
      <c r="D19" s="55">
        <v>67</v>
      </c>
      <c r="E19" s="55"/>
      <c r="F19" s="55"/>
      <c r="G19" s="55"/>
      <c r="H19" s="55"/>
      <c r="I19" s="55"/>
      <c r="J19" s="55"/>
      <c r="K19" s="23"/>
      <c r="L19" s="219"/>
      <c r="M19" s="23"/>
      <c r="N19" s="270"/>
    </row>
    <row r="20" spans="1:14">
      <c r="A20" s="217" t="s">
        <v>32</v>
      </c>
      <c r="B20" s="218"/>
      <c r="C20" s="55"/>
      <c r="D20" s="55">
        <v>173</v>
      </c>
      <c r="E20" s="55"/>
      <c r="F20" s="55"/>
      <c r="G20" s="55"/>
      <c r="H20" s="55"/>
      <c r="I20" s="55"/>
      <c r="J20" s="55"/>
      <c r="K20" s="23"/>
      <c r="L20" s="219"/>
      <c r="M20" s="23"/>
      <c r="N20" s="270"/>
    </row>
    <row r="21" spans="1:14">
      <c r="A21" s="217" t="s">
        <v>33</v>
      </c>
      <c r="B21" s="218"/>
      <c r="C21" s="55"/>
      <c r="D21" s="55">
        <v>211</v>
      </c>
      <c r="E21" s="55"/>
      <c r="F21" s="55"/>
      <c r="G21" s="55"/>
      <c r="H21" s="55"/>
      <c r="I21" s="55"/>
      <c r="J21" s="55"/>
      <c r="K21" s="23"/>
      <c r="L21" s="219"/>
      <c r="M21" s="23"/>
      <c r="N21" s="270"/>
    </row>
    <row r="22" spans="1:14">
      <c r="A22" s="217" t="s">
        <v>34</v>
      </c>
      <c r="B22" s="218"/>
      <c r="C22" s="55"/>
      <c r="D22" s="55">
        <v>138</v>
      </c>
      <c r="E22" s="55"/>
      <c r="F22" s="55"/>
      <c r="G22" s="55"/>
      <c r="H22" s="55"/>
      <c r="I22" s="55"/>
      <c r="J22" s="55"/>
      <c r="K22" s="23"/>
      <c r="L22" s="219"/>
      <c r="M22" s="23"/>
      <c r="N22" s="270"/>
    </row>
    <row r="23" spans="1:14">
      <c r="A23" s="217" t="s">
        <v>35</v>
      </c>
      <c r="B23" s="218"/>
      <c r="C23" s="55"/>
      <c r="D23" s="55">
        <v>308</v>
      </c>
      <c r="E23" s="55"/>
      <c r="F23" s="55"/>
      <c r="G23" s="55"/>
      <c r="H23" s="55"/>
      <c r="I23" s="55"/>
      <c r="J23" s="55"/>
      <c r="K23" s="23"/>
      <c r="L23" s="219"/>
      <c r="M23" s="23"/>
      <c r="N23" s="270"/>
    </row>
    <row r="24" spans="1:14">
      <c r="A24" s="217" t="s">
        <v>36</v>
      </c>
      <c r="B24" s="218"/>
      <c r="C24" s="55"/>
      <c r="D24" s="55">
        <v>206</v>
      </c>
      <c r="E24" s="55"/>
      <c r="F24" s="55"/>
      <c r="G24" s="55"/>
      <c r="H24" s="55"/>
      <c r="I24" s="55"/>
      <c r="J24" s="55"/>
      <c r="K24" s="23"/>
      <c r="L24" s="219"/>
      <c r="M24" s="23"/>
      <c r="N24" s="270"/>
    </row>
    <row r="25" spans="1:14">
      <c r="A25" s="217" t="s">
        <v>37</v>
      </c>
      <c r="B25" s="218"/>
      <c r="C25" s="55"/>
      <c r="D25" s="55">
        <v>229</v>
      </c>
      <c r="E25" s="55"/>
      <c r="F25" s="55"/>
      <c r="G25" s="55"/>
      <c r="H25" s="55"/>
      <c r="I25" s="55"/>
      <c r="J25" s="55"/>
      <c r="K25" s="23"/>
      <c r="L25" s="219"/>
      <c r="M25" s="23"/>
      <c r="N25" s="270"/>
    </row>
    <row r="26" spans="1:14">
      <c r="A26" s="217" t="s">
        <v>38</v>
      </c>
      <c r="B26" s="218"/>
      <c r="C26" s="55"/>
      <c r="D26" s="55">
        <v>237</v>
      </c>
      <c r="E26" s="55"/>
      <c r="F26" s="55"/>
      <c r="G26" s="55"/>
      <c r="H26" s="55"/>
      <c r="I26" s="55"/>
      <c r="J26" s="55"/>
      <c r="K26" s="23"/>
      <c r="L26" s="219"/>
      <c r="M26" s="23"/>
      <c r="N26" s="270"/>
    </row>
    <row r="27" spans="1:14" ht="15.75" thickBot="1">
      <c r="A27" s="230" t="s">
        <v>39</v>
      </c>
      <c r="B27" s="225"/>
      <c r="C27" s="226"/>
      <c r="D27" s="226">
        <v>208</v>
      </c>
      <c r="E27" s="226"/>
      <c r="F27" s="226"/>
      <c r="G27" s="226"/>
      <c r="H27" s="226"/>
      <c r="I27" s="226"/>
      <c r="J27" s="226"/>
      <c r="K27" s="41"/>
      <c r="L27" s="227"/>
      <c r="M27" s="41"/>
      <c r="N27" s="271"/>
    </row>
    <row r="28" spans="1:14" ht="15.75" thickBot="1">
      <c r="A28" s="231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9"/>
    </row>
    <row r="29" spans="1:14">
      <c r="A29" s="199" t="s">
        <v>40</v>
      </c>
      <c r="B29" s="215"/>
      <c r="C29" s="53"/>
      <c r="D29" s="53"/>
      <c r="E29" s="53"/>
      <c r="F29" s="53"/>
      <c r="G29" s="53">
        <v>877</v>
      </c>
      <c r="H29" s="209"/>
      <c r="I29" s="53"/>
      <c r="J29" s="53"/>
      <c r="K29" s="232"/>
      <c r="L29" s="215"/>
      <c r="M29" s="14"/>
      <c r="N29" s="269" t="s">
        <v>41</v>
      </c>
    </row>
    <row r="30" spans="1:14">
      <c r="A30" s="217" t="s">
        <v>42</v>
      </c>
      <c r="B30" s="218"/>
      <c r="C30" s="55"/>
      <c r="D30" s="55"/>
      <c r="E30" s="55">
        <v>78</v>
      </c>
      <c r="F30" s="55"/>
      <c r="G30" s="55"/>
      <c r="H30" s="55"/>
      <c r="I30" s="55"/>
      <c r="J30" s="55"/>
      <c r="K30" s="233"/>
      <c r="L30" s="218"/>
      <c r="M30" s="23"/>
      <c r="N30" s="270"/>
    </row>
    <row r="31" spans="1:14">
      <c r="A31" s="217" t="s">
        <v>43</v>
      </c>
      <c r="B31" s="218"/>
      <c r="C31" s="55"/>
      <c r="D31" s="55"/>
      <c r="E31" s="55">
        <v>295</v>
      </c>
      <c r="F31" s="55"/>
      <c r="G31" s="55"/>
      <c r="H31" s="55"/>
      <c r="I31" s="55"/>
      <c r="J31" s="55"/>
      <c r="K31" s="233"/>
      <c r="L31" s="218"/>
      <c r="M31" s="23"/>
      <c r="N31" s="270"/>
    </row>
    <row r="32" spans="1:14">
      <c r="A32" s="217" t="s">
        <v>44</v>
      </c>
      <c r="B32" s="218"/>
      <c r="C32" s="55"/>
      <c r="D32" s="55"/>
      <c r="E32" s="55">
        <v>248</v>
      </c>
      <c r="F32" s="55"/>
      <c r="G32" s="55"/>
      <c r="H32" s="55"/>
      <c r="I32" s="55"/>
      <c r="J32" s="55"/>
      <c r="K32" s="233"/>
      <c r="L32" s="218"/>
      <c r="M32" s="23"/>
      <c r="N32" s="270"/>
    </row>
    <row r="33" spans="1:14">
      <c r="A33" s="217" t="s">
        <v>45</v>
      </c>
      <c r="B33" s="218"/>
      <c r="C33" s="55"/>
      <c r="D33" s="55"/>
      <c r="E33" s="55"/>
      <c r="F33" s="55"/>
      <c r="G33" s="55"/>
      <c r="H33" s="55"/>
      <c r="I33" s="55">
        <v>611</v>
      </c>
      <c r="J33" s="55"/>
      <c r="K33" s="233"/>
      <c r="L33" s="218"/>
      <c r="M33" s="23"/>
      <c r="N33" s="270"/>
    </row>
    <row r="34" spans="1:14">
      <c r="A34" s="217" t="s">
        <v>46</v>
      </c>
      <c r="B34" s="218"/>
      <c r="C34" s="55"/>
      <c r="D34" s="55">
        <v>101</v>
      </c>
      <c r="E34" s="55"/>
      <c r="F34" s="55"/>
      <c r="G34" s="55"/>
      <c r="H34" s="55"/>
      <c r="I34" s="55"/>
      <c r="J34" s="55"/>
      <c r="K34" s="233"/>
      <c r="L34" s="218"/>
      <c r="M34" s="23"/>
      <c r="N34" s="270"/>
    </row>
    <row r="35" spans="1:14">
      <c r="A35" s="217" t="s">
        <v>47</v>
      </c>
      <c r="B35" s="218"/>
      <c r="C35" s="55"/>
      <c r="D35" s="55">
        <v>180</v>
      </c>
      <c r="E35" s="55"/>
      <c r="F35" s="55"/>
      <c r="G35" s="55"/>
      <c r="H35" s="55"/>
      <c r="I35" s="55"/>
      <c r="J35" s="55"/>
      <c r="K35" s="233"/>
      <c r="L35" s="218"/>
      <c r="M35" s="23"/>
      <c r="N35" s="270"/>
    </row>
    <row r="36" spans="1:14">
      <c r="A36" s="217" t="s">
        <v>48</v>
      </c>
      <c r="B36" s="218"/>
      <c r="C36" s="55"/>
      <c r="D36" s="55"/>
      <c r="E36" s="55"/>
      <c r="F36" s="55"/>
      <c r="G36" s="55">
        <v>729</v>
      </c>
      <c r="H36" s="210"/>
      <c r="I36" s="55"/>
      <c r="J36" s="55"/>
      <c r="K36" s="233"/>
      <c r="L36" s="218"/>
      <c r="M36" s="23"/>
      <c r="N36" s="270"/>
    </row>
    <row r="37" spans="1:14" s="51" customFormat="1">
      <c r="A37" s="217" t="s">
        <v>49</v>
      </c>
      <c r="B37" s="218"/>
      <c r="C37" s="55"/>
      <c r="D37" s="55">
        <v>251</v>
      </c>
      <c r="E37" s="55"/>
      <c r="F37" s="55"/>
      <c r="G37" s="55"/>
      <c r="H37" s="55"/>
      <c r="I37" s="55"/>
      <c r="J37" s="55"/>
      <c r="K37" s="233"/>
      <c r="L37" s="218"/>
      <c r="M37" s="23"/>
      <c r="N37" s="270"/>
    </row>
    <row r="38" spans="1:14">
      <c r="A38" s="217" t="s">
        <v>50</v>
      </c>
      <c r="B38" s="218"/>
      <c r="C38" s="55"/>
      <c r="D38" s="55"/>
      <c r="E38" s="55"/>
      <c r="F38" s="55"/>
      <c r="G38" s="55"/>
      <c r="H38" s="55"/>
      <c r="I38" s="55">
        <v>1454</v>
      </c>
      <c r="J38" s="55"/>
      <c r="K38" s="233"/>
      <c r="L38" s="218"/>
      <c r="M38" s="23"/>
      <c r="N38" s="270"/>
    </row>
    <row r="39" spans="1:14">
      <c r="A39" s="217" t="s">
        <v>51</v>
      </c>
      <c r="B39" s="218"/>
      <c r="C39" s="55"/>
      <c r="D39" s="55">
        <v>511</v>
      </c>
      <c r="E39" s="55"/>
      <c r="F39" s="55"/>
      <c r="G39" s="55"/>
      <c r="H39" s="55"/>
      <c r="I39" s="55"/>
      <c r="J39" s="55"/>
      <c r="K39" s="233"/>
      <c r="L39" s="218"/>
      <c r="M39" s="23"/>
      <c r="N39" s="270"/>
    </row>
    <row r="40" spans="1:14" ht="15.75" thickBot="1">
      <c r="A40" s="230" t="s">
        <v>52</v>
      </c>
      <c r="B40" s="234"/>
      <c r="C40" s="235"/>
      <c r="D40" s="235"/>
      <c r="E40" s="235"/>
      <c r="F40" s="235"/>
      <c r="G40" s="235"/>
      <c r="H40" s="235"/>
      <c r="I40" s="235"/>
      <c r="J40" s="235"/>
      <c r="K40" s="236">
        <v>3880</v>
      </c>
      <c r="L40" s="225"/>
      <c r="M40" s="237"/>
      <c r="N40" s="271"/>
    </row>
    <row r="41" spans="1:14" s="76" customFormat="1" ht="15.75" thickBo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ht="15.75" thickBot="1">
      <c r="A42" s="238" t="s">
        <v>53</v>
      </c>
      <c r="B42" s="239"/>
      <c r="C42" s="240"/>
      <c r="D42" s="241"/>
      <c r="E42" s="242"/>
      <c r="F42" s="242"/>
      <c r="G42" s="242"/>
      <c r="H42" s="242"/>
      <c r="I42" s="242"/>
      <c r="J42" s="242"/>
      <c r="K42" s="243"/>
      <c r="L42" s="239"/>
      <c r="M42" s="240"/>
      <c r="N42" s="229"/>
    </row>
    <row r="43" spans="1:14" s="51" customFormat="1" ht="15.75" thickBot="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50"/>
    </row>
    <row r="44" spans="1:14" ht="15.75" thickBot="1">
      <c r="A44" s="86" t="s">
        <v>54</v>
      </c>
      <c r="B44" s="87">
        <f t="shared" ref="B44:M44" si="0">SUM(B3:B42)</f>
        <v>0</v>
      </c>
      <c r="C44" s="88">
        <f t="shared" si="0"/>
        <v>47771</v>
      </c>
      <c r="D44" s="89">
        <f t="shared" si="0"/>
        <v>2916</v>
      </c>
      <c r="E44" s="90">
        <f t="shared" si="0"/>
        <v>621</v>
      </c>
      <c r="F44" s="90">
        <f t="shared" si="0"/>
        <v>614</v>
      </c>
      <c r="G44" s="90">
        <f t="shared" si="0"/>
        <v>1606</v>
      </c>
      <c r="H44" s="90">
        <f t="shared" si="0"/>
        <v>1417</v>
      </c>
      <c r="I44" s="90">
        <f t="shared" si="0"/>
        <v>3156</v>
      </c>
      <c r="J44" s="90">
        <f t="shared" si="0"/>
        <v>4255</v>
      </c>
      <c r="K44" s="91">
        <f t="shared" si="0"/>
        <v>3880</v>
      </c>
      <c r="L44" s="87">
        <f t="shared" si="0"/>
        <v>0</v>
      </c>
      <c r="M44" s="88">
        <f t="shared" si="0"/>
        <v>0</v>
      </c>
      <c r="N44" s="50"/>
    </row>
    <row r="45" spans="1:14" s="51" customFormat="1" ht="15.75" thickBot="1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50"/>
    </row>
    <row r="46" spans="1:14" ht="15.75" thickBot="1">
      <c r="A46" s="86" t="s">
        <v>55</v>
      </c>
      <c r="B46" s="92">
        <f t="shared" ref="B46:M46" si="1">SUM(B3:B42)</f>
        <v>0</v>
      </c>
      <c r="C46" s="93">
        <f t="shared" si="1"/>
        <v>47771</v>
      </c>
      <c r="D46" s="94">
        <f t="shared" si="1"/>
        <v>2916</v>
      </c>
      <c r="E46" s="95">
        <f t="shared" si="1"/>
        <v>621</v>
      </c>
      <c r="F46" s="95">
        <f t="shared" si="1"/>
        <v>614</v>
      </c>
      <c r="G46" s="95">
        <f t="shared" si="1"/>
        <v>1606</v>
      </c>
      <c r="H46" s="95">
        <f t="shared" si="1"/>
        <v>1417</v>
      </c>
      <c r="I46" s="95">
        <f t="shared" si="1"/>
        <v>3156</v>
      </c>
      <c r="J46" s="95">
        <f t="shared" si="1"/>
        <v>4255</v>
      </c>
      <c r="K46" s="96">
        <f t="shared" si="1"/>
        <v>3880</v>
      </c>
      <c r="L46" s="92">
        <f t="shared" si="1"/>
        <v>0</v>
      </c>
      <c r="M46" s="93">
        <f t="shared" si="1"/>
        <v>0</v>
      </c>
      <c r="N46" s="50"/>
    </row>
    <row r="47" spans="1:14" s="51" customFormat="1" ht="15.75" thickBot="1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50"/>
    </row>
    <row r="48" spans="1:14">
      <c r="A48" s="192" t="s">
        <v>56</v>
      </c>
      <c r="B48" s="193" t="s">
        <v>57</v>
      </c>
      <c r="C48" s="194" t="s">
        <v>58</v>
      </c>
      <c r="D48" s="195" t="s">
        <v>59</v>
      </c>
      <c r="E48" s="196" t="s">
        <v>59</v>
      </c>
      <c r="F48" s="196" t="s">
        <v>59</v>
      </c>
      <c r="G48" s="196" t="s">
        <v>60</v>
      </c>
      <c r="H48" s="196" t="s">
        <v>60</v>
      </c>
      <c r="I48" s="196" t="s">
        <v>60</v>
      </c>
      <c r="J48" s="197" t="s">
        <v>60</v>
      </c>
      <c r="K48" s="198" t="s">
        <v>60</v>
      </c>
      <c r="L48" s="199" t="s">
        <v>60</v>
      </c>
      <c r="M48" s="200" t="s">
        <v>61</v>
      </c>
      <c r="N48" s="105"/>
    </row>
    <row r="49" spans="1:14" ht="15.75" thickBot="1">
      <c r="A49" s="201" t="s">
        <v>14</v>
      </c>
      <c r="B49" s="202">
        <v>0</v>
      </c>
      <c r="C49" s="203">
        <v>12.4</v>
      </c>
      <c r="D49" s="204">
        <v>11.8</v>
      </c>
      <c r="E49" s="205">
        <v>11.8</v>
      </c>
      <c r="F49" s="205">
        <v>11.8</v>
      </c>
      <c r="G49" s="205">
        <v>12</v>
      </c>
      <c r="H49" s="205">
        <v>12</v>
      </c>
      <c r="I49" s="206">
        <v>12</v>
      </c>
      <c r="J49" s="206">
        <v>12.2</v>
      </c>
      <c r="K49" s="206">
        <v>12.2</v>
      </c>
      <c r="L49" s="207">
        <v>0</v>
      </c>
      <c r="M49" s="208">
        <v>0</v>
      </c>
      <c r="N49" s="105"/>
    </row>
    <row r="50" spans="1:14" ht="15.75" thickBot="1">
      <c r="A50" s="164"/>
      <c r="B50" s="115"/>
      <c r="C50" s="115"/>
      <c r="D50" s="115"/>
      <c r="E50" s="115"/>
      <c r="F50" s="115"/>
      <c r="G50" s="115"/>
      <c r="H50" s="115"/>
      <c r="I50" s="164"/>
      <c r="J50" s="164"/>
      <c r="K50" s="164"/>
      <c r="L50" s="164"/>
      <c r="M50" s="164"/>
      <c r="N50" s="105"/>
    </row>
    <row r="51" spans="1:14" ht="15.75" thickBot="1">
      <c r="A51" s="77" t="s">
        <v>62</v>
      </c>
      <c r="B51" s="116">
        <f t="shared" ref="B51:M51" si="2">(B44*B49)</f>
        <v>0</v>
      </c>
      <c r="C51" s="117">
        <f t="shared" si="2"/>
        <v>592360.4</v>
      </c>
      <c r="D51" s="118">
        <f t="shared" si="2"/>
        <v>34408.800000000003</v>
      </c>
      <c r="E51" s="119">
        <f t="shared" si="2"/>
        <v>7327.8</v>
      </c>
      <c r="F51" s="119">
        <f t="shared" si="2"/>
        <v>7245.2000000000007</v>
      </c>
      <c r="G51" s="119">
        <f t="shared" si="2"/>
        <v>19272</v>
      </c>
      <c r="H51" s="119">
        <f t="shared" si="2"/>
        <v>17004</v>
      </c>
      <c r="I51" s="119">
        <f t="shared" si="2"/>
        <v>37872</v>
      </c>
      <c r="J51" s="119">
        <f t="shared" si="2"/>
        <v>51911</v>
      </c>
      <c r="K51" s="120">
        <f t="shared" si="2"/>
        <v>47336</v>
      </c>
      <c r="L51" s="116">
        <f t="shared" si="2"/>
        <v>0</v>
      </c>
      <c r="M51" s="121">
        <f t="shared" si="2"/>
        <v>0</v>
      </c>
      <c r="N51" s="122" t="s">
        <v>63</v>
      </c>
    </row>
    <row r="52" spans="1:14" ht="15.75" thickBo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05"/>
    </row>
    <row r="53" spans="1:14">
      <c r="A53" s="97" t="s">
        <v>64</v>
      </c>
      <c r="B53" s="98"/>
      <c r="C53" s="99"/>
      <c r="D53" s="100" t="s">
        <v>65</v>
      </c>
      <c r="E53" s="101" t="s">
        <v>65</v>
      </c>
      <c r="F53" s="101" t="s">
        <v>65</v>
      </c>
      <c r="G53" s="101" t="s">
        <v>65</v>
      </c>
      <c r="H53" s="101" t="s">
        <v>66</v>
      </c>
      <c r="I53" s="102" t="s">
        <v>66</v>
      </c>
      <c r="J53" s="101" t="s">
        <v>66</v>
      </c>
      <c r="K53" s="123" t="s">
        <v>66</v>
      </c>
      <c r="L53" s="124" t="s">
        <v>66</v>
      </c>
      <c r="M53" s="104" t="s">
        <v>66</v>
      </c>
      <c r="N53" s="125"/>
    </row>
    <row r="54" spans="1:14" ht="15.75" thickBot="1">
      <c r="A54" s="106" t="s">
        <v>67</v>
      </c>
      <c r="B54" s="126"/>
      <c r="C54" s="127"/>
      <c r="D54" s="109">
        <v>0.108</v>
      </c>
      <c r="E54" s="109">
        <v>0.108</v>
      </c>
      <c r="F54" s="109">
        <v>0.108</v>
      </c>
      <c r="G54" s="109">
        <v>0.108</v>
      </c>
      <c r="H54" s="109">
        <v>0.108</v>
      </c>
      <c r="I54" s="109">
        <v>0.108</v>
      </c>
      <c r="J54" s="109">
        <v>0.108</v>
      </c>
      <c r="K54" s="109">
        <v>0.108</v>
      </c>
      <c r="L54" s="128">
        <v>0</v>
      </c>
      <c r="M54" s="129">
        <v>0</v>
      </c>
      <c r="N54" s="105"/>
    </row>
    <row r="55" spans="1:14" ht="15.75" thickBot="1">
      <c r="A55" s="164"/>
      <c r="B55" s="164"/>
      <c r="C55" s="164"/>
      <c r="D55" s="164"/>
      <c r="E55" s="115"/>
      <c r="F55" s="115"/>
      <c r="G55" s="115"/>
      <c r="H55" s="164"/>
      <c r="I55" s="164"/>
      <c r="J55" s="164"/>
      <c r="K55" s="164"/>
      <c r="L55" s="164"/>
      <c r="M55" s="164"/>
      <c r="N55" s="125"/>
    </row>
    <row r="56" spans="1:14" ht="15.75" thickBot="1">
      <c r="A56" s="77" t="s">
        <v>68</v>
      </c>
      <c r="B56" s="130"/>
      <c r="C56" s="131"/>
      <c r="D56" s="132">
        <f>(D46*D54)</f>
        <v>314.928</v>
      </c>
      <c r="E56" s="133">
        <f>(E46*E54)</f>
        <v>67.067999999999998</v>
      </c>
      <c r="F56" s="133">
        <f>(F46*F54)</f>
        <v>66.311999999999998</v>
      </c>
      <c r="G56" s="133">
        <f>(G46*G54)</f>
        <v>173.44800000000001</v>
      </c>
      <c r="H56" s="133">
        <f t="shared" ref="H56" si="3">(H46*H54)</f>
        <v>153.036</v>
      </c>
      <c r="I56" s="133">
        <f>(I46*I54)</f>
        <v>340.84800000000001</v>
      </c>
      <c r="J56" s="133">
        <f>(J46*J54)</f>
        <v>459.54</v>
      </c>
      <c r="K56" s="134">
        <f>(K46*K54)</f>
        <v>419.04</v>
      </c>
      <c r="L56" s="135">
        <f>(L46*L54)</f>
        <v>0</v>
      </c>
      <c r="M56" s="136">
        <f>(M46*M54)</f>
        <v>0</v>
      </c>
      <c r="N56" s="105"/>
    </row>
    <row r="57" spans="1:14" ht="15.75" thickBot="1">
      <c r="A57" s="164"/>
      <c r="B57" s="164"/>
      <c r="C57" s="164"/>
      <c r="D57" s="164"/>
      <c r="E57" s="137"/>
      <c r="F57" s="137"/>
      <c r="G57" s="137"/>
      <c r="H57" s="137"/>
      <c r="I57" s="137"/>
      <c r="J57" s="137"/>
      <c r="K57" s="137"/>
      <c r="L57" s="137"/>
      <c r="M57" s="137"/>
      <c r="N57" s="105"/>
    </row>
    <row r="58" spans="1:14" ht="15.75" thickBot="1">
      <c r="A58" s="86" t="s">
        <v>69</v>
      </c>
      <c r="B58" s="259">
        <f>SUM(B44:M44)</f>
        <v>66236</v>
      </c>
      <c r="C58" s="260"/>
      <c r="D58" s="138" t="s">
        <v>70</v>
      </c>
      <c r="E58" s="264">
        <v>45147</v>
      </c>
      <c r="F58" s="264"/>
      <c r="G58" s="264"/>
      <c r="H58" s="264"/>
      <c r="I58" s="265" t="s">
        <v>108</v>
      </c>
      <c r="J58" s="265"/>
      <c r="K58" s="265"/>
      <c r="L58" s="265"/>
      <c r="M58" s="265"/>
      <c r="N58" s="265"/>
    </row>
    <row r="59" spans="1:14" ht="15.75" thickBot="1">
      <c r="A59" s="86" t="s">
        <v>71</v>
      </c>
      <c r="B59" s="259">
        <f>(I83+I84)</f>
        <v>338</v>
      </c>
      <c r="C59" s="260"/>
      <c r="D59" s="138" t="s">
        <v>70</v>
      </c>
      <c r="E59" s="249" t="s">
        <v>72</v>
      </c>
      <c r="F59" s="249"/>
      <c r="G59" s="249"/>
      <c r="H59" s="249"/>
      <c r="I59" s="250">
        <f>(I60+I61)</f>
        <v>66230</v>
      </c>
      <c r="J59" s="250"/>
      <c r="K59" s="250"/>
      <c r="L59" s="250"/>
      <c r="M59" s="250"/>
      <c r="N59" s="250"/>
    </row>
    <row r="60" spans="1:14" ht="15.75" thickBot="1">
      <c r="A60" s="164"/>
      <c r="B60" s="139"/>
      <c r="C60" s="139"/>
      <c r="D60" s="138"/>
      <c r="E60" s="249" t="s">
        <v>73</v>
      </c>
      <c r="F60" s="249"/>
      <c r="G60" s="249"/>
      <c r="H60" s="249"/>
      <c r="I60" s="250">
        <v>66230</v>
      </c>
      <c r="J60" s="250"/>
      <c r="K60" s="250"/>
      <c r="L60" s="250"/>
      <c r="M60" s="250"/>
      <c r="N60" s="250"/>
    </row>
    <row r="61" spans="1:14" ht="15.75" thickBot="1">
      <c r="A61" s="86" t="s">
        <v>74</v>
      </c>
      <c r="B61" s="259">
        <f>(B58-B59)</f>
        <v>65898</v>
      </c>
      <c r="C61" s="260"/>
      <c r="D61" s="138" t="s">
        <v>70</v>
      </c>
      <c r="E61" s="249" t="s">
        <v>75</v>
      </c>
      <c r="F61" s="249"/>
      <c r="G61" s="249"/>
      <c r="H61" s="249"/>
      <c r="I61" s="250">
        <v>0</v>
      </c>
      <c r="J61" s="250"/>
      <c r="K61" s="250"/>
      <c r="L61" s="250"/>
      <c r="M61" s="250"/>
      <c r="N61" s="250"/>
    </row>
    <row r="62" spans="1:14" ht="15.75" thickBot="1">
      <c r="A62" s="164"/>
      <c r="B62" s="140"/>
      <c r="C62" s="140"/>
      <c r="D62" s="138"/>
      <c r="E62" s="249" t="s">
        <v>76</v>
      </c>
      <c r="F62" s="249"/>
      <c r="G62" s="249"/>
      <c r="H62" s="249"/>
      <c r="I62" s="250">
        <v>0</v>
      </c>
      <c r="J62" s="250"/>
      <c r="K62" s="250"/>
      <c r="L62" s="250"/>
      <c r="M62" s="250"/>
      <c r="N62" s="250"/>
    </row>
    <row r="63" spans="1:14" ht="15.75" thickBot="1">
      <c r="A63" s="86" t="s">
        <v>77</v>
      </c>
      <c r="B63" s="259">
        <f>SUM(B51:M51)</f>
        <v>814737.20000000007</v>
      </c>
      <c r="C63" s="260"/>
      <c r="D63" s="138" t="s">
        <v>63</v>
      </c>
      <c r="E63" s="249" t="s">
        <v>78</v>
      </c>
      <c r="F63" s="249"/>
      <c r="G63" s="249"/>
      <c r="H63" s="249"/>
      <c r="I63" s="250">
        <v>66230</v>
      </c>
      <c r="J63" s="250"/>
      <c r="K63" s="250"/>
      <c r="L63" s="250"/>
      <c r="M63" s="250"/>
      <c r="N63" s="250"/>
    </row>
    <row r="64" spans="1:14" ht="15.75" thickBot="1">
      <c r="A64" s="86" t="s">
        <v>79</v>
      </c>
      <c r="B64" s="259">
        <f>SUM(B56:M56)</f>
        <v>1994.2199999999998</v>
      </c>
      <c r="C64" s="260"/>
      <c r="D64" s="138" t="s">
        <v>63</v>
      </c>
      <c r="E64" s="263" t="s">
        <v>80</v>
      </c>
      <c r="F64" s="263"/>
      <c r="G64" s="263"/>
      <c r="H64" s="263"/>
      <c r="I64" s="263"/>
      <c r="J64" s="263"/>
      <c r="K64" s="263"/>
      <c r="L64" s="263"/>
      <c r="M64" s="263"/>
      <c r="N64" s="263"/>
    </row>
    <row r="65" spans="1:14" ht="15.75" thickBot="1">
      <c r="A65" s="164"/>
      <c r="B65" s="140"/>
      <c r="C65" s="140"/>
      <c r="D65" s="138"/>
      <c r="E65" s="249" t="s">
        <v>81</v>
      </c>
      <c r="F65" s="249"/>
      <c r="G65" s="249"/>
      <c r="H65" s="249"/>
      <c r="I65" s="250">
        <v>30</v>
      </c>
      <c r="J65" s="250"/>
      <c r="K65" s="250"/>
      <c r="L65" s="250"/>
      <c r="M65" s="250"/>
      <c r="N65" s="250"/>
    </row>
    <row r="66" spans="1:14" ht="15.75" thickBot="1">
      <c r="A66" s="86" t="s">
        <v>82</v>
      </c>
      <c r="B66" s="259">
        <f>(B63+B64)</f>
        <v>816731.42</v>
      </c>
      <c r="C66" s="260"/>
      <c r="D66" s="138" t="s">
        <v>63</v>
      </c>
      <c r="E66" s="249" t="s">
        <v>83</v>
      </c>
      <c r="F66" s="249"/>
      <c r="G66" s="249"/>
      <c r="H66" s="249"/>
      <c r="I66" s="250">
        <v>0</v>
      </c>
      <c r="J66" s="250"/>
      <c r="K66" s="250"/>
      <c r="L66" s="250"/>
      <c r="M66" s="250"/>
      <c r="N66" s="250"/>
    </row>
    <row r="67" spans="1:14" ht="15.75" thickBot="1">
      <c r="A67" s="164"/>
      <c r="B67" s="140"/>
      <c r="C67" s="140"/>
      <c r="D67" s="164"/>
      <c r="E67" s="252" t="s">
        <v>84</v>
      </c>
      <c r="F67" s="252"/>
      <c r="G67" s="252"/>
      <c r="H67" s="252"/>
      <c r="I67" s="253">
        <v>35700</v>
      </c>
      <c r="J67" s="253"/>
      <c r="K67" s="253"/>
      <c r="L67" s="253"/>
      <c r="M67" s="253"/>
      <c r="N67" s="253"/>
    </row>
    <row r="68" spans="1:14" ht="15.75" thickBot="1">
      <c r="A68" s="86" t="s">
        <v>85</v>
      </c>
      <c r="B68" s="261">
        <f>(B66/B61)</f>
        <v>12.393872651673799</v>
      </c>
      <c r="C68" s="262"/>
      <c r="D68" s="138" t="s">
        <v>63</v>
      </c>
      <c r="E68" s="252" t="s">
        <v>86</v>
      </c>
      <c r="F68" s="252"/>
      <c r="G68" s="252"/>
      <c r="H68" s="252"/>
      <c r="I68" s="253">
        <v>0</v>
      </c>
      <c r="J68" s="253"/>
      <c r="K68" s="253"/>
      <c r="L68" s="253"/>
      <c r="M68" s="253"/>
      <c r="N68" s="253"/>
    </row>
    <row r="69" spans="1:14" ht="15.75" thickBot="1">
      <c r="A69" s="48"/>
      <c r="B69" s="141"/>
      <c r="C69" s="141"/>
      <c r="D69" s="164"/>
      <c r="E69" s="252" t="s">
        <v>87</v>
      </c>
      <c r="F69" s="252"/>
      <c r="G69" s="252"/>
      <c r="H69" s="252"/>
      <c r="I69" s="253">
        <v>0</v>
      </c>
      <c r="J69" s="253"/>
      <c r="K69" s="253"/>
      <c r="L69" s="253"/>
      <c r="M69" s="253"/>
      <c r="N69" s="253"/>
    </row>
    <row r="70" spans="1:14" ht="15.75" thickBot="1">
      <c r="A70" s="86" t="s">
        <v>88</v>
      </c>
      <c r="B70" s="256">
        <v>0</v>
      </c>
      <c r="C70" s="257"/>
      <c r="D70" s="138" t="s">
        <v>70</v>
      </c>
      <c r="E70" s="252" t="s">
        <v>89</v>
      </c>
      <c r="F70" s="252"/>
      <c r="G70" s="252"/>
      <c r="H70" s="252"/>
      <c r="I70" s="253">
        <v>0</v>
      </c>
      <c r="J70" s="253"/>
      <c r="K70" s="253"/>
      <c r="L70" s="253"/>
      <c r="M70" s="253"/>
      <c r="N70" s="253"/>
    </row>
    <row r="71" spans="1:14" ht="15.75" thickBot="1">
      <c r="A71" s="48"/>
      <c r="B71" s="142"/>
      <c r="C71" s="142"/>
      <c r="D71" s="138"/>
      <c r="E71" s="252" t="s">
        <v>90</v>
      </c>
      <c r="F71" s="252"/>
      <c r="G71" s="252"/>
      <c r="H71" s="252"/>
      <c r="I71" s="253">
        <v>66230</v>
      </c>
      <c r="J71" s="253"/>
      <c r="K71" s="253"/>
      <c r="L71" s="253"/>
      <c r="M71" s="253"/>
      <c r="N71" s="253"/>
    </row>
    <row r="72" spans="1:14" ht="15.75" thickBot="1">
      <c r="A72" s="86" t="s">
        <v>91</v>
      </c>
      <c r="B72" s="256">
        <f>I80+I82</f>
        <v>413</v>
      </c>
      <c r="C72" s="257"/>
      <c r="D72" s="138" t="s">
        <v>70</v>
      </c>
      <c r="E72" s="252" t="s">
        <v>92</v>
      </c>
      <c r="F72" s="252"/>
      <c r="G72" s="252"/>
      <c r="H72" s="252"/>
      <c r="I72" s="253">
        <v>0</v>
      </c>
      <c r="J72" s="253"/>
      <c r="K72" s="253"/>
      <c r="L72" s="253"/>
      <c r="M72" s="253"/>
      <c r="N72" s="253"/>
    </row>
    <row r="73" spans="1:14">
      <c r="A73" s="258">
        <v>45147</v>
      </c>
      <c r="B73" s="258"/>
      <c r="C73" s="258"/>
      <c r="D73" s="164"/>
      <c r="E73" s="252" t="s">
        <v>93</v>
      </c>
      <c r="F73" s="252"/>
      <c r="G73" s="252"/>
      <c r="H73" s="252"/>
      <c r="I73" s="253">
        <v>-40467</v>
      </c>
      <c r="J73" s="253"/>
      <c r="K73" s="253"/>
      <c r="L73" s="253"/>
      <c r="M73" s="253"/>
      <c r="N73" s="253"/>
    </row>
    <row r="74" spans="1:14">
      <c r="A74" s="258"/>
      <c r="B74" s="258"/>
      <c r="C74" s="258"/>
      <c r="D74" s="164"/>
      <c r="E74" s="164"/>
      <c r="F74" s="143"/>
      <c r="G74" s="143"/>
      <c r="H74" s="143"/>
      <c r="I74" s="144"/>
      <c r="J74" s="144"/>
      <c r="K74" s="144"/>
      <c r="L74" s="144"/>
      <c r="M74" s="144"/>
      <c r="N74" s="145"/>
    </row>
    <row r="75" spans="1:14">
      <c r="A75" s="258"/>
      <c r="B75" s="258"/>
      <c r="C75" s="258"/>
      <c r="D75" s="164"/>
      <c r="E75" s="252" t="s">
        <v>94</v>
      </c>
      <c r="F75" s="252"/>
      <c r="G75" s="252"/>
      <c r="H75" s="252"/>
      <c r="I75" s="253">
        <f>(I67+I68+I69+I70+I71+I73+I76+I72)</f>
        <v>61493</v>
      </c>
      <c r="J75" s="253"/>
      <c r="K75" s="253"/>
      <c r="L75" s="253"/>
      <c r="M75" s="253"/>
      <c r="N75" s="253"/>
    </row>
    <row r="76" spans="1:14">
      <c r="A76" s="258"/>
      <c r="B76" s="258"/>
      <c r="C76" s="258"/>
      <c r="D76" s="164"/>
      <c r="E76" s="252" t="s">
        <v>95</v>
      </c>
      <c r="F76" s="252"/>
      <c r="G76" s="252"/>
      <c r="H76" s="252"/>
      <c r="I76" s="253">
        <f>(I65+I66)</f>
        <v>30</v>
      </c>
      <c r="J76" s="253"/>
      <c r="K76" s="253"/>
      <c r="L76" s="253"/>
      <c r="M76" s="253"/>
      <c r="N76" s="253"/>
    </row>
    <row r="77" spans="1:14">
      <c r="A77" s="258"/>
      <c r="B77" s="258"/>
      <c r="C77" s="258"/>
      <c r="D77" s="164"/>
      <c r="E77" s="164"/>
      <c r="F77" s="146"/>
      <c r="G77" s="161"/>
      <c r="H77" s="161"/>
      <c r="I77" s="162"/>
      <c r="J77" s="162"/>
      <c r="K77" s="162"/>
      <c r="L77" s="162"/>
      <c r="M77" s="162"/>
      <c r="N77" s="149"/>
    </row>
    <row r="78" spans="1:14">
      <c r="A78" s="255" t="s">
        <v>108</v>
      </c>
      <c r="B78" s="255"/>
      <c r="C78" s="255"/>
      <c r="D78" s="164"/>
      <c r="E78" s="249" t="s">
        <v>96</v>
      </c>
      <c r="F78" s="249"/>
      <c r="G78" s="249"/>
      <c r="H78" s="249"/>
      <c r="I78" s="250">
        <v>0</v>
      </c>
      <c r="J78" s="250"/>
      <c r="K78" s="250"/>
      <c r="L78" s="250"/>
      <c r="M78" s="250"/>
      <c r="N78" s="250"/>
    </row>
    <row r="79" spans="1:14">
      <c r="A79" s="150"/>
      <c r="B79" s="151"/>
      <c r="C79" s="151"/>
      <c r="D79" s="152"/>
      <c r="E79" s="249" t="s">
        <v>97</v>
      </c>
      <c r="F79" s="249"/>
      <c r="G79" s="249"/>
      <c r="H79" s="249"/>
      <c r="I79" s="250">
        <v>61550</v>
      </c>
      <c r="J79" s="250"/>
      <c r="K79" s="250"/>
      <c r="L79" s="250"/>
      <c r="M79" s="250"/>
      <c r="N79" s="250"/>
    </row>
    <row r="80" spans="1:14">
      <c r="A80" s="150"/>
      <c r="B80" s="151"/>
      <c r="C80" s="151"/>
      <c r="D80" s="152"/>
      <c r="E80" s="249" t="s">
        <v>98</v>
      </c>
      <c r="F80" s="249"/>
      <c r="G80" s="249"/>
      <c r="H80" s="249"/>
      <c r="I80" s="254">
        <v>413</v>
      </c>
      <c r="J80" s="254"/>
      <c r="K80" s="254"/>
      <c r="L80" s="254"/>
      <c r="M80" s="254"/>
      <c r="N80" s="254"/>
    </row>
    <row r="81" spans="1:14">
      <c r="A81" s="150"/>
      <c r="B81" s="151"/>
      <c r="C81" s="151"/>
      <c r="D81" s="152"/>
      <c r="E81" s="249" t="s">
        <v>99</v>
      </c>
      <c r="F81" s="249"/>
      <c r="G81" s="249"/>
      <c r="H81" s="249"/>
      <c r="I81" s="250">
        <v>0</v>
      </c>
      <c r="J81" s="250"/>
      <c r="K81" s="250"/>
      <c r="L81" s="250"/>
      <c r="M81" s="250"/>
      <c r="N81" s="250"/>
    </row>
    <row r="82" spans="1:14">
      <c r="A82" s="164"/>
      <c r="B82" s="164"/>
      <c r="C82" s="164"/>
      <c r="D82" s="152"/>
      <c r="E82" s="249" t="s">
        <v>100</v>
      </c>
      <c r="F82" s="249"/>
      <c r="G82" s="249"/>
      <c r="H82" s="249"/>
      <c r="I82" s="250">
        <v>0</v>
      </c>
      <c r="J82" s="250"/>
      <c r="K82" s="250"/>
      <c r="L82" s="250"/>
      <c r="M82" s="250"/>
      <c r="N82" s="250"/>
    </row>
    <row r="83" spans="1:14">
      <c r="A83" s="152"/>
      <c r="B83" s="152"/>
      <c r="C83" s="152"/>
      <c r="D83" s="152"/>
      <c r="E83" s="249" t="s">
        <v>101</v>
      </c>
      <c r="F83" s="249"/>
      <c r="G83" s="249"/>
      <c r="H83" s="249"/>
      <c r="I83" s="250">
        <v>0</v>
      </c>
      <c r="J83" s="250"/>
      <c r="K83" s="250"/>
      <c r="L83" s="250"/>
      <c r="M83" s="250"/>
      <c r="N83" s="250"/>
    </row>
    <row r="84" spans="1:14">
      <c r="A84" s="152"/>
      <c r="B84" s="152"/>
      <c r="C84" s="152"/>
      <c r="D84" s="152"/>
      <c r="E84" s="249" t="s">
        <v>102</v>
      </c>
      <c r="F84" s="249"/>
      <c r="G84" s="249"/>
      <c r="H84" s="249"/>
      <c r="I84" s="250">
        <v>338</v>
      </c>
      <c r="J84" s="250"/>
      <c r="K84" s="250"/>
      <c r="L84" s="250"/>
      <c r="M84" s="250"/>
      <c r="N84" s="250"/>
    </row>
    <row r="85" spans="1:14">
      <c r="A85" s="152"/>
      <c r="B85" s="152"/>
      <c r="C85" s="152"/>
      <c r="D85" s="152"/>
      <c r="E85" s="163"/>
      <c r="F85" s="163"/>
      <c r="G85" s="163"/>
      <c r="H85" s="163"/>
      <c r="I85" s="160"/>
      <c r="J85" s="160"/>
      <c r="K85" s="160"/>
      <c r="L85" s="160"/>
      <c r="M85" s="160"/>
      <c r="N85" s="160"/>
    </row>
    <row r="86" spans="1:14">
      <c r="A86" s="152"/>
      <c r="B86" s="152"/>
      <c r="C86" s="152"/>
      <c r="D86" s="152"/>
      <c r="E86" s="249" t="s">
        <v>103</v>
      </c>
      <c r="F86" s="249"/>
      <c r="G86" s="249"/>
      <c r="H86" s="249"/>
      <c r="I86" s="250">
        <f>SUM(I78:N84)</f>
        <v>62301</v>
      </c>
      <c r="J86" s="250"/>
      <c r="K86" s="250"/>
      <c r="L86" s="250"/>
      <c r="M86" s="250"/>
      <c r="N86" s="250"/>
    </row>
    <row r="87" spans="1:14">
      <c r="A87" s="152"/>
      <c r="B87" s="152"/>
      <c r="C87" s="152"/>
      <c r="D87" s="152"/>
      <c r="E87" s="163"/>
      <c r="F87" s="163"/>
      <c r="G87" s="163"/>
      <c r="H87" s="163"/>
      <c r="I87" s="160"/>
      <c r="J87" s="160"/>
      <c r="K87" s="160"/>
      <c r="L87" s="160"/>
      <c r="M87" s="160"/>
      <c r="N87" s="160"/>
    </row>
    <row r="88" spans="1:14" ht="15.75" thickBot="1">
      <c r="A88" s="251">
        <f ca="1">NOW()</f>
        <v>45190.399050115739</v>
      </c>
      <c r="B88" s="251"/>
      <c r="C88" s="251"/>
      <c r="D88" s="251"/>
      <c r="E88" s="252" t="s">
        <v>104</v>
      </c>
      <c r="F88" s="252"/>
      <c r="G88" s="252"/>
      <c r="H88" s="252"/>
      <c r="I88" s="253">
        <f>(I86-I75)</f>
        <v>808</v>
      </c>
      <c r="J88" s="253"/>
      <c r="K88" s="253"/>
      <c r="L88" s="253"/>
      <c r="M88" s="253"/>
      <c r="N88" s="253"/>
    </row>
    <row r="89" spans="1:14" ht="15.75" thickTop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05"/>
    </row>
    <row r="90" spans="1:14">
      <c r="A90" s="152"/>
      <c r="B90" s="152"/>
      <c r="C90" s="152"/>
      <c r="D90" s="152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10"/>
    <mergeCell ref="N12:N27"/>
    <mergeCell ref="N29:N40"/>
    <mergeCell ref="A41:N41"/>
  </mergeCells>
  <pageMargins left="0.7" right="0.17" top="0.75" bottom="0.17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33</vt:i4>
      </vt:variant>
      <vt:variant>
        <vt:lpstr>Adlandırılmış Aralıklar</vt:lpstr>
      </vt:variant>
      <vt:variant>
        <vt:i4>31</vt:i4>
      </vt:variant>
    </vt:vector>
  </HeadingPairs>
  <TitlesOfParts>
    <vt:vector size="64" baseType="lpstr">
      <vt:lpstr>01.08.23</vt:lpstr>
      <vt:lpstr>02.08.23</vt:lpstr>
      <vt:lpstr>03.08.23</vt:lpstr>
      <vt:lpstr>04.08.23</vt:lpstr>
      <vt:lpstr>05.08.23</vt:lpstr>
      <vt:lpstr>06.08.23</vt:lpstr>
      <vt:lpstr>07.08.23</vt:lpstr>
      <vt:lpstr>08.08.23</vt:lpstr>
      <vt:lpstr>09.08.23</vt:lpstr>
      <vt:lpstr>10.08.23</vt:lpstr>
      <vt:lpstr>11.08.23</vt:lpstr>
      <vt:lpstr>12.08.23</vt:lpstr>
      <vt:lpstr>13.08.23</vt:lpstr>
      <vt:lpstr>14.08.23</vt:lpstr>
      <vt:lpstr>15.08.23</vt:lpstr>
      <vt:lpstr>16.08.23</vt:lpstr>
      <vt:lpstr>17.08.23</vt:lpstr>
      <vt:lpstr>18.08.23</vt:lpstr>
      <vt:lpstr>19.08.23</vt:lpstr>
      <vt:lpstr>20.08.23</vt:lpstr>
      <vt:lpstr>21.08.23</vt:lpstr>
      <vt:lpstr>22.08.23</vt:lpstr>
      <vt:lpstr>23.08.23</vt:lpstr>
      <vt:lpstr>24.05.23</vt:lpstr>
      <vt:lpstr>25.08.23</vt:lpstr>
      <vt:lpstr>26.08.2023</vt:lpstr>
      <vt:lpstr>27.08.23</vt:lpstr>
      <vt:lpstr>28.08.23</vt:lpstr>
      <vt:lpstr>29.08.23</vt:lpstr>
      <vt:lpstr>30.08.23</vt:lpstr>
      <vt:lpstr>31.08.23</vt:lpstr>
      <vt:lpstr>Sayfa6</vt:lpstr>
      <vt:lpstr>Sayfa7</vt:lpstr>
      <vt:lpstr>'01.08.23'!Yazdırma_Alanı</vt:lpstr>
      <vt:lpstr>'02.08.23'!Yazdırma_Alanı</vt:lpstr>
      <vt:lpstr>'03.08.23'!Yazdırma_Alanı</vt:lpstr>
      <vt:lpstr>'04.08.23'!Yazdırma_Alanı</vt:lpstr>
      <vt:lpstr>'05.08.23'!Yazdırma_Alanı</vt:lpstr>
      <vt:lpstr>'06.08.23'!Yazdırma_Alanı</vt:lpstr>
      <vt:lpstr>'07.08.23'!Yazdırma_Alanı</vt:lpstr>
      <vt:lpstr>'08.08.23'!Yazdırma_Alanı</vt:lpstr>
      <vt:lpstr>'09.08.23'!Yazdırma_Alanı</vt:lpstr>
      <vt:lpstr>'10.08.23'!Yazdırma_Alanı</vt:lpstr>
      <vt:lpstr>'11.08.23'!Yazdırma_Alanı</vt:lpstr>
      <vt:lpstr>'12.08.23'!Yazdırma_Alanı</vt:lpstr>
      <vt:lpstr>'13.08.23'!Yazdırma_Alanı</vt:lpstr>
      <vt:lpstr>'14.08.23'!Yazdırma_Alanı</vt:lpstr>
      <vt:lpstr>'15.08.23'!Yazdırma_Alanı</vt:lpstr>
      <vt:lpstr>'16.08.23'!Yazdırma_Alanı</vt:lpstr>
      <vt:lpstr>'17.08.23'!Yazdırma_Alanı</vt:lpstr>
      <vt:lpstr>'18.08.23'!Yazdırma_Alanı</vt:lpstr>
      <vt:lpstr>'19.08.23'!Yazdırma_Alanı</vt:lpstr>
      <vt:lpstr>'20.08.23'!Yazdırma_Alanı</vt:lpstr>
      <vt:lpstr>'21.08.23'!Yazdırma_Alanı</vt:lpstr>
      <vt:lpstr>'22.08.23'!Yazdırma_Alanı</vt:lpstr>
      <vt:lpstr>'23.08.23'!Yazdırma_Alanı</vt:lpstr>
      <vt:lpstr>'24.05.23'!Yazdırma_Alanı</vt:lpstr>
      <vt:lpstr>'25.08.23'!Yazdırma_Alanı</vt:lpstr>
      <vt:lpstr>'26.08.2023'!Yazdırma_Alanı</vt:lpstr>
      <vt:lpstr>'27.08.23'!Yazdırma_Alanı</vt:lpstr>
      <vt:lpstr>'28.08.23'!Yazdırma_Alanı</vt:lpstr>
      <vt:lpstr>'29.08.23'!Yazdırma_Alanı</vt:lpstr>
      <vt:lpstr>'30.08.23'!Yazdırma_Alanı</vt:lpstr>
      <vt:lpstr>'31.08.23'!Yazdırma_Alanı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2023-09-21T06:35:29Z</dcterms:modified>
</cp:coreProperties>
</file>